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o Estructural" sheetId="1" state="visible" r:id="rId3"/>
    <sheet name="Estadística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<sst xmlns="http://schemas.openxmlformats.org/spreadsheetml/2006/main" count="164" uniqueCount="132">
  <si>
    <t xml:space="preserve">🧭  REGISTRO DE DATOS ESTRUCTURALES DE CAMPO — Geología Estructural</t>
  </si>
  <si>
    <t xml:space="preserve">Platicando de la Tierra  |  www.platicandodelatierra.com  |  Rumbos, Buzamientos, Lineaciones, Foliaciones</t>
  </si>
  <si>
    <t xml:space="preserve">📋  INSTRUCCIONES — Notaciones y convenciones</t>
  </si>
  <si>
    <t xml:space="preserve">1. RUMBO: Azimut de la línea de intersección del plano estructural con el plano horizontal (0°–360°, medido desde el Norte).</t>
  </si>
  <si>
    <t xml:space="preserve">2. BUZAMIENTO: Ángulo de inclinación máxima del plano respecto a la horizontal (0°–90°). La dirección de buzamiento es perpendicular al rumbo.</t>
  </si>
  <si>
    <t xml:space="preserve">3. Formato azimut recomendado: 000/00 (rumbo/buzamiento). Ejemplo: 285/45 = rumbo N285° / buza 45°. También se acepta formato RHR (Right Hand Rule).</t>
  </si>
  <si>
    <t xml:space="preserve">4. LINEACIONES: Registra con cabeceo (plunge) y azimut del cabeceo (trend). Ejemplo: 30→215 = cabeceo 30° hacia el azimut 215°.</t>
  </si>
  <si>
    <t xml:space="preserve">5. Usa colores de celda de entrada AZUL para mediciones. Las celdas VERDES son cálculos automáticos.</t>
  </si>
  <si>
    <t xml:space="preserve">📁  DATOS DEL PROYECTO Y ÁREA DE ESTUDIO</t>
  </si>
  <si>
    <t xml:space="preserve">Escala del mapa:</t>
  </si>
  <si>
    <t xml:space="preserve">Datum/Elipsoide:</t>
  </si>
  <si>
    <t xml:space="preserve">Zona UTM:</t>
  </si>
  <si>
    <t xml:space="preserve">Fecha(s) de trabajo:</t>
  </si>
  <si>
    <t xml:space="preserve">Sistema de coordenadas:</t>
  </si>
  <si>
    <t xml:space="preserve">📊  TABLA DE REGISTRO ESTRUCTURAL — Ingresa mediciones en celdas azules</t>
  </si>
  <si>
    <t xml:space="preserve">LOCALIZACIÓN</t>
  </si>
  <si>
    <t xml:space="preserve">ESTRUCTURA</t>
  </si>
  <si>
    <t xml:space="preserve">FOLIACIÓN / ESTRATIFICACIÓN</t>
  </si>
  <si>
    <t xml:space="preserve">LINEACIÓN / EJE DE PLIEGUE</t>
  </si>
  <si>
    <t xml:space="preserve">FALLA / FRACTURA</t>
  </si>
  <si>
    <t xml:space="preserve">CONTROL</t>
  </si>
  <si>
    <t xml:space="preserve">Estación</t>
  </si>
  <si>
    <t xml:space="preserve">Afloramiento</t>
  </si>
  <si>
    <t xml:space="preserve">Tipo estructura</t>
  </si>
  <si>
    <t xml:space="preserve">Formación / Unidad</t>
  </si>
  <si>
    <t xml:space="preserve">Litología</t>
  </si>
  <si>
    <t xml:space="preserve">Rumbo (°)</t>
  </si>
  <si>
    <t xml:space="preserve">Buz. (°)</t>
  </si>
  <si>
    <t xml:space="preserve">Dir. Buz.</t>
  </si>
  <si>
    <t xml:space="preserve">Notación</t>
  </si>
  <si>
    <t xml:space="preserve">Calidad medición</t>
  </si>
  <si>
    <t xml:space="preserve">Cabeceo (°)</t>
  </si>
  <si>
    <t xml:space="preserve">Azimut cabeceo</t>
  </si>
  <si>
    <t xml:space="preserve">Tipo lineación</t>
  </si>
  <si>
    <t xml:space="preserve">Ángulo estrías</t>
  </si>
  <si>
    <t xml:space="preserve">Cinemática falla</t>
  </si>
  <si>
    <t xml:space="preserve">Apertura (mm)</t>
  </si>
  <si>
    <t xml:space="preserve">Relleno</t>
  </si>
  <si>
    <t xml:space="preserve">Foto N°</t>
  </si>
  <si>
    <t xml:space="preserve">Observaciones</t>
  </si>
  <si>
    <t xml:space="preserve">Fecha</t>
  </si>
  <si>
    <t xml:space="preserve">EST-001</t>
  </si>
  <si>
    <t xml:space="preserve">AF-01</t>
  </si>
  <si>
    <t xml:space="preserve">Foliación</t>
  </si>
  <si>
    <t xml:space="preserve">Fm. Granjeno</t>
  </si>
  <si>
    <t xml:space="preserve">Esquisto</t>
  </si>
  <si>
    <t xml:space="preserve">SW</t>
  </si>
  <si>
    <t xml:space="preserve">285/45</t>
  </si>
  <si>
    <t xml:space="preserve">Alta</t>
  </si>
  <si>
    <t xml:space="preserve">Lineación mineral</t>
  </si>
  <si>
    <t xml:space="preserve">IMG_001</t>
  </si>
  <si>
    <t xml:space="preserve">Foliación principal milonítica</t>
  </si>
  <si>
    <t xml:space="preserve">15/03/2025</t>
  </si>
  <si>
    <t xml:space="preserve">EST-002</t>
  </si>
  <si>
    <t xml:space="preserve">282/48</t>
  </si>
  <si>
    <t xml:space="preserve">IMG_002</t>
  </si>
  <si>
    <t xml:space="preserve">Paralela a EST-001</t>
  </si>
  <si>
    <t xml:space="preserve">EST-003</t>
  </si>
  <si>
    <t xml:space="preserve">Falla normal</t>
  </si>
  <si>
    <t xml:space="preserve">S</t>
  </si>
  <si>
    <t xml:space="preserve">110/72</t>
  </si>
  <si>
    <t xml:space="preserve">Estrías de falla</t>
  </si>
  <si>
    <t xml:space="preserve">Normal</t>
  </si>
  <si>
    <t xml:space="preserve">Calcita</t>
  </si>
  <si>
    <t xml:space="preserve">IMG_003</t>
  </si>
  <si>
    <t xml:space="preserve">Espejo de falla bien desarrollado</t>
  </si>
  <si>
    <t xml:space="preserve">EST-004</t>
  </si>
  <si>
    <t xml:space="preserve">AF-02</t>
  </si>
  <si>
    <t xml:space="preserve">Estratificación</t>
  </si>
  <si>
    <t xml:space="preserve">Fm. La Coma</t>
  </si>
  <si>
    <t xml:space="preserve">Caliza</t>
  </si>
  <si>
    <t xml:space="preserve">SE</t>
  </si>
  <si>
    <t xml:space="preserve">045/15</t>
  </si>
  <si>
    <t xml:space="preserve">Media</t>
  </si>
  <si>
    <t xml:space="preserve">IMG_010</t>
  </si>
  <si>
    <t xml:space="preserve">Estratificación subhorizontal</t>
  </si>
  <si>
    <t xml:space="preserve">16/03/2025</t>
  </si>
  <si>
    <t xml:space="preserve">EST-005</t>
  </si>
  <si>
    <t xml:space="preserve">Eje de pliegue</t>
  </si>
  <si>
    <t xml:space="preserve">IMG_011</t>
  </si>
  <si>
    <t xml:space="preserve">Pliegue anticlinal</t>
  </si>
  <si>
    <t xml:space="preserve">EST-006</t>
  </si>
  <si>
    <t xml:space="preserve">AF-03</t>
  </si>
  <si>
    <t xml:space="preserve">Dique</t>
  </si>
  <si>
    <t xml:space="preserve">Riolita</t>
  </si>
  <si>
    <t xml:space="preserve">320/80</t>
  </si>
  <si>
    <t xml:space="preserve">IMG_020</t>
  </si>
  <si>
    <t xml:space="preserve">Dique riolítico de 30cm</t>
  </si>
  <si>
    <t xml:space="preserve">🧮  CONVERSIONES AUTOMÁTICAS DE NOTACIÓN</t>
  </si>
  <si>
    <t xml:space="preserve">Rumbo ingresado (°)</t>
  </si>
  <si>
    <t xml:space="preserve">Buz. ingresado (°)</t>
  </si>
  <si>
    <t xml:space="preserve">Notación completa</t>
  </si>
  <si>
    <t xml:space="preserve">Cuadrante rumbo</t>
  </si>
  <si>
    <t xml:space="preserve">Rumbo RHR (N→N)</t>
  </si>
  <si>
    <t xml:space="preserve">Verificación</t>
  </si>
  <si>
    <t xml:space="preserve">📊  ESTADÍSTICA ESTRUCTURAL — Promedios y dispersión</t>
  </si>
  <si>
    <t xml:space="preserve">Media vectorial de rumbos y buzamientos | Análisis por tipo de estructura</t>
  </si>
  <si>
    <t xml:space="preserve">📐  NOTA SOBRE MEDIA VECTORIAL DE RUMBOS</t>
  </si>
  <si>
    <t xml:space="preserve">Los rumbos son datos circulares y NO pueden promediarse aritméticamente (promedio de 350° y 010° ≠ 180°). La media vectorial usa la suma de vectores unitarios. Esta hoja calcula la media vectorial para cada conjunto de mediciones. Para análisis completo (estereogramas, redes de Schmidt) se recomienda usar R o software especializado (Stereonet, Orient).</t>
  </si>
  <si>
    <t xml:space="preserve">📊  RESUMEN POR TIPO DE ESTRUCTURA</t>
  </si>
  <si>
    <t xml:space="preserve">N mediciones</t>
  </si>
  <si>
    <t xml:space="preserve">Rumbo medio (°)</t>
  </si>
  <si>
    <t xml:space="preserve">σ rumbo</t>
  </si>
  <si>
    <t xml:space="preserve">Buz. medio (°)</t>
  </si>
  <si>
    <t xml:space="preserve">σ buz.</t>
  </si>
  <si>
    <t xml:space="preserve">Rango buz.</t>
  </si>
  <si>
    <t xml:space="preserve">Consistencia (R)</t>
  </si>
  <si>
    <t xml:space="preserve">Interpretación</t>
  </si>
  <si>
    <t xml:space="preserve">Notas</t>
  </si>
  <si>
    <t xml:space="preserve">Fractura</t>
  </si>
  <si>
    <t xml:space="preserve">📖  CLASIFICACIÓN DE PLIEGUES (Fleuty, 1964)</t>
  </si>
  <si>
    <t xml:space="preserve">Tipo pliegue</t>
  </si>
  <si>
    <t xml:space="preserve">Buzamiento axial</t>
  </si>
  <si>
    <t xml:space="preserve">Vergencia</t>
  </si>
  <si>
    <t xml:space="preserve">Contexto tectónico</t>
  </si>
  <si>
    <t xml:space="preserve">Subhorizontal</t>
  </si>
  <si>
    <t xml:space="preserve">0°–10°</t>
  </si>
  <si>
    <t xml:space="preserve">Ninguna preferencia</t>
  </si>
  <si>
    <t xml:space="preserve">Estructuras tectónicas extensionales, cobertera sedimentaria</t>
  </si>
  <si>
    <t xml:space="preserve">Inclinado suave</t>
  </si>
  <si>
    <t xml:space="preserve">10°–30°</t>
  </si>
  <si>
    <t xml:space="preserve">N/A</t>
  </si>
  <si>
    <t xml:space="preserve">Cuencas sedimentarias / cinturones plegados frontales</t>
  </si>
  <si>
    <t xml:space="preserve">Inclinado moderado</t>
  </si>
  <si>
    <t xml:space="preserve">30°–60°</t>
  </si>
  <si>
    <t xml:space="preserve">Fajas orogénicas, plegamiento por compresión</t>
  </si>
  <si>
    <t xml:space="preserve">Inclinado fuerte</t>
  </si>
  <si>
    <t xml:space="preserve">60°–80°</t>
  </si>
  <si>
    <t xml:space="preserve">Márgenes de mantos de corrimiento</t>
  </si>
  <si>
    <t xml:space="preserve">Subvertical</t>
  </si>
  <si>
    <t xml:space="preserve">80°–90°</t>
  </si>
  <si>
    <t xml:space="preserve">Zonas de cizalla transcurrente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</si>
</sst>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General"/>
    <numFmt numFmtId="167" formatCode="0.0"/>
    <numFmt numFmtId="168" formatCode="0.0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9"/>
      <color rgb="FF444444"/>
      <name val="Arial"/>
      <family val="0"/>
      <charset val="1"/>
    </font>
    <font>
      <sz val="9"/>
      <color rgb="FF000000"/>
      <name val="Arial"/>
      <family val="0"/>
      <charset val="1"/>
    </font>
  </fonts>
  <fills count="23">
    <fill>
      <patternFill patternType="none"/>
    </fill>
    <fill>
      <patternFill patternType="gray125"/>
    </fill>
    <fill>
      <patternFill patternType="solid">
        <fgColor rgb="FF1A3A5C"/>
        <bgColor rgb="FF333333"/>
      </patternFill>
    </fill>
    <fill>
      <patternFill patternType="solid">
        <fgColor rgb="FFF0F4FA"/>
        <bgColor rgb="FFEEF4FF"/>
      </patternFill>
    </fill>
    <fill>
      <patternFill patternType="solid">
        <fgColor rgb="FF2E6DA4"/>
        <bgColor rgb="FF2C5F8A"/>
      </patternFill>
    </fill>
    <fill>
      <patternFill patternType="solid">
        <fgColor rgb="FFF5F8FF"/>
        <bgColor rgb="FFF9FBFF"/>
      </patternFill>
    </fill>
    <fill>
      <patternFill patternType="solid">
        <fgColor rgb="FF555555"/>
        <bgColor rgb="FF444444"/>
      </patternFill>
    </fill>
    <fill>
      <patternFill patternType="solid">
        <fgColor rgb="FFEEF4FF"/>
        <bgColor rgb="FFF0F4FA"/>
      </patternFill>
    </fill>
    <fill>
      <patternFill patternType="solid">
        <fgColor rgb="FFD6E4F7"/>
        <bgColor rgb="FFE0F7FA"/>
      </patternFill>
    </fill>
    <fill>
      <patternFill patternType="solid">
        <fgColor rgb="FF2C5F8A"/>
        <bgColor rgb="FF2E6DA4"/>
      </patternFill>
    </fill>
    <fill>
      <patternFill patternType="solid">
        <fgColor rgb="FF8A3A2C"/>
        <bgColor rgb="FF993366"/>
      </patternFill>
    </fill>
    <fill>
      <patternFill patternType="solid">
        <fgColor rgb="FF1B5E20"/>
        <bgColor rgb="FF006064"/>
      </patternFill>
    </fill>
    <fill>
      <patternFill patternType="solid">
        <fgColor rgb="FF006064"/>
        <bgColor rgb="FF008080"/>
      </patternFill>
    </fill>
    <fill>
      <patternFill patternType="solid">
        <fgColor rgb="FFC62828"/>
        <bgColor rgb="FF993366"/>
      </patternFill>
    </fill>
    <fill>
      <patternFill patternType="solid">
        <fgColor rgb="FF333333"/>
        <bgColor rgb="FF444444"/>
      </patternFill>
    </fill>
    <fill>
      <patternFill patternType="solid">
        <fgColor rgb="FFF9FBFF"/>
        <bgColor rgb="FFF5F8FF"/>
      </patternFill>
    </fill>
    <fill>
      <patternFill patternType="solid">
        <fgColor rgb="FFFFFFFF"/>
        <bgColor rgb="FFF9FBFF"/>
      </patternFill>
    </fill>
    <fill>
      <patternFill patternType="solid">
        <fgColor rgb="FFE0F7FA"/>
        <bgColor rgb="FFE8F5E9"/>
      </patternFill>
    </fill>
    <fill>
      <patternFill patternType="solid">
        <fgColor rgb="FFF0FEFF"/>
        <bgColor rgb="FFF5F8FF"/>
      </patternFill>
    </fill>
    <fill>
      <patternFill patternType="solid">
        <fgColor rgb="FFFFF9C4"/>
        <bgColor rgb="FFF1F8F1"/>
      </patternFill>
    </fill>
    <fill>
      <patternFill patternType="solid">
        <fgColor rgb="FFE8F5E9"/>
        <bgColor rgb="FFF1F8F1"/>
      </patternFill>
    </fill>
    <fill>
      <patternFill patternType="solid">
        <fgColor rgb="FFF1F8F1"/>
        <bgColor rgb="FFF5F5F5"/>
      </patternFill>
    </fill>
    <fill>
      <patternFill patternType="solid">
        <fgColor rgb="FFF5F5F5"/>
        <bgColor rgb="FFF0F4FA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2E6DA4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medium">
        <color rgb="FF333333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medium">
        <color rgb="FF2E6DA4"/>
      </left>
      <right style="medium">
        <color rgb="FF2E6DA4"/>
      </right>
      <top style="medium">
        <color rgb="FF2E6DA4"/>
      </top>
      <bottom style="medium">
        <color rgb="FF2E6DA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1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B"/>
      <rgbColor rgb="FF808000"/>
      <rgbColor rgb="FF800080"/>
      <rgbColor rgb="FF006064"/>
      <rgbColor rgb="FFEEF4FF"/>
      <rgbColor rgb="FF808080"/>
      <rgbColor rgb="FF9999FF"/>
      <rgbColor rgb="FFC62828"/>
      <rgbColor rgb="FFFFF9C4"/>
      <rgbColor rgb="FFE0F7FA"/>
      <rgbColor rgb="FF660066"/>
      <rgbColor rgb="FFFF8080"/>
      <rgbColor rgb="FF2E6DA4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1F8F1"/>
      <rgbColor rgb="FFF5F5F5"/>
      <rgbColor rgb="FFF5F8FF"/>
      <rgbColor rgb="FFF9FBFF"/>
      <rgbColor rgb="FFF0FEFF"/>
      <rgbColor rgb="FFF0F4FA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A3A5C"/>
      <rgbColor rgb="FF339966"/>
      <rgbColor rgb="FF003300"/>
      <rgbColor rgb="FF444444"/>
      <rgbColor rgb="FF8A3A2C"/>
      <rgbColor rgb="FF993366"/>
      <rgbColor rgb="FF2C5F8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24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4" min="3" style="0" width="16"/>
    <col collapsed="false" customWidth="true" hidden="false" outlineLevel="0" max="5" min="5" style="0" width="14"/>
    <col collapsed="false" customWidth="true" hidden="false" outlineLevel="0" max="8" min="6" style="0" width="10"/>
    <col collapsed="false" customWidth="true" hidden="false" outlineLevel="0" max="9" min="9" style="0" width="12"/>
    <col collapsed="false" customWidth="true" hidden="false" outlineLevel="0" max="10" min="10" style="0" width="14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18"/>
    <col collapsed="false" customWidth="true" hidden="false" outlineLevel="0" max="14" min="14" style="0" width="10"/>
    <col collapsed="false" customWidth="true" hidden="false" outlineLevel="0" max="15" min="15" style="0" width="18"/>
    <col collapsed="false" customWidth="true" hidden="false" outlineLevel="0" max="16" min="16" style="0" width="12"/>
    <col collapsed="false" customWidth="true" hidden="false" outlineLevel="0" max="17" min="17" style="0" width="14"/>
    <col collapsed="false" customWidth="true" hidden="false" outlineLevel="0" max="18" min="18" style="0" width="10"/>
    <col collapsed="false" customWidth="true" hidden="false" outlineLevel="0" max="19" min="19" style="0" width="22"/>
    <col collapsed="false" customWidth="true" hidden="false" outlineLevel="0" max="20" min="20" style="0" width="1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3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3.5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customFormat="false" ht="13.5" hidden="false" customHeight="tru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customFormat="false" ht="13.5" hidden="false" customHeight="true" outlineLevel="0" collapsed="false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customFormat="false" ht="13.5" hidden="false" customHeight="true" outlineLevel="0" collapsed="false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customFormat="false" ht="13.5" hidden="false" customHeight="tru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1" customFormat="false" ht="18" hidden="false" customHeight="true" outlineLevel="0" collapsed="false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customFormat="false" ht="19.5" hidden="false" customHeight="true" outlineLevel="0" collapsed="false">
      <c r="A12" s="6" t="s">
        <v>9</v>
      </c>
      <c r="B12" s="7"/>
      <c r="C12" s="7"/>
      <c r="D12" s="7"/>
      <c r="E12" s="7"/>
      <c r="F12" s="7"/>
      <c r="G12" s="7"/>
      <c r="H12" s="7"/>
      <c r="J12" s="7"/>
      <c r="K12" s="7"/>
      <c r="L12" s="7"/>
    </row>
    <row r="13" customFormat="false" ht="19.5" hidden="false" customHeight="true" outlineLevel="0" collapsed="false">
      <c r="A13" s="6" t="s">
        <v>10</v>
      </c>
      <c r="B13" s="7"/>
      <c r="C13" s="7"/>
      <c r="D13" s="7"/>
      <c r="E13" s="7"/>
      <c r="F13" s="7"/>
      <c r="G13" s="7"/>
      <c r="H13" s="7"/>
      <c r="J13" s="7"/>
      <c r="K13" s="7"/>
      <c r="L13" s="7"/>
    </row>
    <row r="14" customFormat="false" ht="19.5" hidden="false" customHeight="true" outlineLevel="0" collapsed="false">
      <c r="A14" s="6" t="s">
        <v>11</v>
      </c>
      <c r="B14" s="7"/>
      <c r="C14" s="7"/>
      <c r="D14" s="7"/>
      <c r="E14" s="7"/>
      <c r="F14" s="7"/>
      <c r="G14" s="7"/>
      <c r="H14" s="7"/>
      <c r="J14" s="7"/>
      <c r="K14" s="7"/>
      <c r="L14" s="7"/>
    </row>
    <row r="15" customFormat="false" ht="19.5" hidden="false" customHeight="true" outlineLevel="0" collapsed="false">
      <c r="A15" s="6" t="s">
        <v>12</v>
      </c>
      <c r="B15" s="7"/>
      <c r="C15" s="7"/>
      <c r="D15" s="7"/>
      <c r="E15" s="7"/>
      <c r="F15" s="7"/>
      <c r="G15" s="7"/>
      <c r="H15" s="7"/>
    </row>
    <row r="16" customFormat="false" ht="19.5" hidden="false" customHeight="true" outlineLevel="0" collapsed="false">
      <c r="A16" s="6" t="s">
        <v>13</v>
      </c>
      <c r="B16" s="7"/>
      <c r="C16" s="7"/>
      <c r="D16" s="7"/>
      <c r="E16" s="7"/>
      <c r="F16" s="7"/>
      <c r="G16" s="7"/>
      <c r="H16" s="7"/>
    </row>
    <row r="18" customFormat="false" ht="18" hidden="false" customHeight="true" outlineLevel="0" collapsed="false">
      <c r="A18" s="3" t="s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customFormat="false" ht="15.75" hidden="false" customHeight="true" outlineLevel="0" collapsed="false">
      <c r="A19" s="8" t="s">
        <v>15</v>
      </c>
      <c r="B19" s="8"/>
      <c r="C19" s="9" t="s">
        <v>16</v>
      </c>
      <c r="D19" s="9"/>
      <c r="E19" s="9"/>
      <c r="F19" s="10" t="s">
        <v>17</v>
      </c>
      <c r="G19" s="10"/>
      <c r="H19" s="10"/>
      <c r="I19" s="10"/>
      <c r="J19" s="10"/>
      <c r="K19" s="11" t="s">
        <v>18</v>
      </c>
      <c r="L19" s="11"/>
      <c r="M19" s="11"/>
      <c r="N19" s="11"/>
      <c r="O19" s="12" t="s">
        <v>19</v>
      </c>
      <c r="P19" s="12"/>
      <c r="Q19" s="12"/>
      <c r="R19" s="13" t="s">
        <v>20</v>
      </c>
      <c r="S19" s="13"/>
      <c r="T19" s="13"/>
    </row>
    <row r="20" customFormat="false" ht="36" hidden="false" customHeight="true" outlineLevel="0" collapsed="false">
      <c r="A20" s="14" t="s">
        <v>21</v>
      </c>
      <c r="B20" s="14" t="s">
        <v>22</v>
      </c>
      <c r="C20" s="15" t="s">
        <v>23</v>
      </c>
      <c r="D20" s="15" t="s">
        <v>24</v>
      </c>
      <c r="E20" s="15" t="s">
        <v>25</v>
      </c>
      <c r="F20" s="16" t="s">
        <v>26</v>
      </c>
      <c r="G20" s="16" t="s">
        <v>27</v>
      </c>
      <c r="H20" s="16" t="s">
        <v>28</v>
      </c>
      <c r="I20" s="16" t="s">
        <v>29</v>
      </c>
      <c r="J20" s="16" t="s">
        <v>30</v>
      </c>
      <c r="K20" s="17" t="s">
        <v>31</v>
      </c>
      <c r="L20" s="17" t="s">
        <v>32</v>
      </c>
      <c r="M20" s="17" t="s">
        <v>33</v>
      </c>
      <c r="N20" s="17" t="s">
        <v>34</v>
      </c>
      <c r="O20" s="18" t="s">
        <v>35</v>
      </c>
      <c r="P20" s="18" t="s">
        <v>36</v>
      </c>
      <c r="Q20" s="18" t="s">
        <v>37</v>
      </c>
      <c r="R20" s="19" t="s">
        <v>38</v>
      </c>
      <c r="S20" s="20" t="s">
        <v>39</v>
      </c>
      <c r="T20" s="19" t="s">
        <v>40</v>
      </c>
    </row>
    <row r="21" customFormat="false" ht="18" hidden="false" customHeight="true" outlineLevel="0" collapsed="false">
      <c r="A21" s="21" t="s">
        <v>41</v>
      </c>
      <c r="B21" s="22" t="s">
        <v>42</v>
      </c>
      <c r="C21" s="22" t="s">
        <v>43</v>
      </c>
      <c r="D21" s="22" t="s">
        <v>44</v>
      </c>
      <c r="E21" s="22" t="s">
        <v>45</v>
      </c>
      <c r="F21" s="23" t="n">
        <v>285</v>
      </c>
      <c r="G21" s="23" t="n">
        <v>45</v>
      </c>
      <c r="H21" s="24" t="s">
        <v>46</v>
      </c>
      <c r="I21" s="24" t="s">
        <v>47</v>
      </c>
      <c r="J21" s="24" t="s">
        <v>48</v>
      </c>
      <c r="K21" s="23" t="n">
        <v>30</v>
      </c>
      <c r="L21" s="23" t="n">
        <v>215</v>
      </c>
      <c r="M21" s="24" t="s">
        <v>49</v>
      </c>
      <c r="N21" s="24"/>
      <c r="O21" s="24"/>
      <c r="P21" s="24"/>
      <c r="Q21" s="24"/>
      <c r="R21" s="24" t="s">
        <v>50</v>
      </c>
      <c r="S21" s="22" t="s">
        <v>51</v>
      </c>
      <c r="T21" s="24" t="s">
        <v>52</v>
      </c>
    </row>
    <row r="22" customFormat="false" ht="18" hidden="false" customHeight="true" outlineLevel="0" collapsed="false">
      <c r="A22" s="25" t="s">
        <v>53</v>
      </c>
      <c r="B22" s="26" t="s">
        <v>42</v>
      </c>
      <c r="C22" s="26" t="s">
        <v>43</v>
      </c>
      <c r="D22" s="26" t="s">
        <v>44</v>
      </c>
      <c r="E22" s="26" t="s">
        <v>45</v>
      </c>
      <c r="F22" s="23" t="n">
        <v>282</v>
      </c>
      <c r="G22" s="23" t="n">
        <v>48</v>
      </c>
      <c r="H22" s="27" t="s">
        <v>46</v>
      </c>
      <c r="I22" s="27" t="s">
        <v>54</v>
      </c>
      <c r="J22" s="27" t="s">
        <v>48</v>
      </c>
      <c r="K22" s="23" t="n">
        <v>28</v>
      </c>
      <c r="L22" s="23" t="n">
        <v>218</v>
      </c>
      <c r="M22" s="27" t="s">
        <v>49</v>
      </c>
      <c r="N22" s="27"/>
      <c r="O22" s="27"/>
      <c r="P22" s="27"/>
      <c r="Q22" s="27"/>
      <c r="R22" s="27" t="s">
        <v>55</v>
      </c>
      <c r="S22" s="26" t="s">
        <v>56</v>
      </c>
      <c r="T22" s="27" t="s">
        <v>52</v>
      </c>
    </row>
    <row r="23" customFormat="false" ht="18" hidden="false" customHeight="true" outlineLevel="0" collapsed="false">
      <c r="A23" s="21" t="s">
        <v>57</v>
      </c>
      <c r="B23" s="22" t="s">
        <v>42</v>
      </c>
      <c r="C23" s="22" t="s">
        <v>58</v>
      </c>
      <c r="D23" s="22" t="s">
        <v>44</v>
      </c>
      <c r="E23" s="22" t="s">
        <v>45</v>
      </c>
      <c r="F23" s="23" t="n">
        <v>110</v>
      </c>
      <c r="G23" s="23" t="n">
        <v>72</v>
      </c>
      <c r="H23" s="24" t="s">
        <v>59</v>
      </c>
      <c r="I23" s="24" t="s">
        <v>60</v>
      </c>
      <c r="J23" s="24" t="s">
        <v>48</v>
      </c>
      <c r="K23" s="23" t="n">
        <v>65</v>
      </c>
      <c r="L23" s="23" t="n">
        <v>110</v>
      </c>
      <c r="M23" s="24" t="s">
        <v>61</v>
      </c>
      <c r="N23" s="24" t="n">
        <v>72</v>
      </c>
      <c r="O23" s="24" t="s">
        <v>62</v>
      </c>
      <c r="P23" s="24" t="n">
        <v>5</v>
      </c>
      <c r="Q23" s="24" t="s">
        <v>63</v>
      </c>
      <c r="R23" s="24" t="s">
        <v>64</v>
      </c>
      <c r="S23" s="22" t="s">
        <v>65</v>
      </c>
      <c r="T23" s="24" t="s">
        <v>52</v>
      </c>
    </row>
    <row r="24" customFormat="false" ht="18" hidden="false" customHeight="true" outlineLevel="0" collapsed="false">
      <c r="A24" s="25" t="s">
        <v>66</v>
      </c>
      <c r="B24" s="26" t="s">
        <v>67</v>
      </c>
      <c r="C24" s="26" t="s">
        <v>68</v>
      </c>
      <c r="D24" s="26" t="s">
        <v>69</v>
      </c>
      <c r="E24" s="26" t="s">
        <v>70</v>
      </c>
      <c r="F24" s="23" t="n">
        <v>45</v>
      </c>
      <c r="G24" s="23" t="n">
        <v>15</v>
      </c>
      <c r="H24" s="27" t="s">
        <v>71</v>
      </c>
      <c r="I24" s="27" t="s">
        <v>72</v>
      </c>
      <c r="J24" s="27" t="s">
        <v>73</v>
      </c>
      <c r="K24" s="28"/>
      <c r="L24" s="28"/>
      <c r="M24" s="27"/>
      <c r="N24" s="27"/>
      <c r="O24" s="27"/>
      <c r="P24" s="27"/>
      <c r="Q24" s="27"/>
      <c r="R24" s="27" t="s">
        <v>74</v>
      </c>
      <c r="S24" s="26" t="s">
        <v>75</v>
      </c>
      <c r="T24" s="27" t="s">
        <v>76</v>
      </c>
    </row>
    <row r="25" customFormat="false" ht="18" hidden="false" customHeight="true" outlineLevel="0" collapsed="false">
      <c r="A25" s="21" t="s">
        <v>77</v>
      </c>
      <c r="B25" s="22" t="s">
        <v>67</v>
      </c>
      <c r="C25" s="22" t="s">
        <v>78</v>
      </c>
      <c r="D25" s="22" t="s">
        <v>69</v>
      </c>
      <c r="E25" s="22" t="s">
        <v>70</v>
      </c>
      <c r="F25" s="28"/>
      <c r="G25" s="28"/>
      <c r="H25" s="24"/>
      <c r="I25" s="24"/>
      <c r="J25" s="24" t="s">
        <v>48</v>
      </c>
      <c r="K25" s="23" t="n">
        <v>18</v>
      </c>
      <c r="L25" s="23" t="n">
        <v>125</v>
      </c>
      <c r="M25" s="24" t="s">
        <v>78</v>
      </c>
      <c r="N25" s="24"/>
      <c r="O25" s="24"/>
      <c r="P25" s="24"/>
      <c r="Q25" s="24"/>
      <c r="R25" s="24" t="s">
        <v>79</v>
      </c>
      <c r="S25" s="22" t="s">
        <v>80</v>
      </c>
      <c r="T25" s="24" t="s">
        <v>76</v>
      </c>
    </row>
    <row r="26" customFormat="false" ht="18" hidden="false" customHeight="true" outlineLevel="0" collapsed="false">
      <c r="A26" s="25" t="s">
        <v>81</v>
      </c>
      <c r="B26" s="26" t="s">
        <v>82</v>
      </c>
      <c r="C26" s="26" t="s">
        <v>83</v>
      </c>
      <c r="D26" s="26" t="s">
        <v>69</v>
      </c>
      <c r="E26" s="26" t="s">
        <v>84</v>
      </c>
      <c r="F26" s="23" t="n">
        <v>320</v>
      </c>
      <c r="G26" s="23" t="n">
        <v>80</v>
      </c>
      <c r="H26" s="27" t="s">
        <v>46</v>
      </c>
      <c r="I26" s="27" t="s">
        <v>85</v>
      </c>
      <c r="J26" s="27" t="s">
        <v>48</v>
      </c>
      <c r="K26" s="28"/>
      <c r="L26" s="28"/>
      <c r="M26" s="27"/>
      <c r="N26" s="27"/>
      <c r="O26" s="27"/>
      <c r="P26" s="27" t="n">
        <v>30</v>
      </c>
      <c r="Q26" s="27"/>
      <c r="R26" s="27" t="s">
        <v>86</v>
      </c>
      <c r="S26" s="26" t="s">
        <v>87</v>
      </c>
      <c r="T26" s="27" t="s">
        <v>76</v>
      </c>
    </row>
    <row r="27" customFormat="false" ht="18" hidden="false" customHeight="true" outlineLevel="0" collapsed="false">
      <c r="F27" s="29"/>
      <c r="G27" s="29"/>
      <c r="K27" s="29"/>
      <c r="L27" s="29"/>
    </row>
    <row r="28" customFormat="false" ht="18" hidden="false" customHeight="true" outlineLevel="0" collapsed="false">
      <c r="F28" s="29"/>
      <c r="G28" s="29"/>
      <c r="K28" s="29"/>
      <c r="L28" s="29"/>
    </row>
    <row r="29" customFormat="false" ht="18" hidden="false" customHeight="true" outlineLevel="0" collapsed="false">
      <c r="F29" s="29"/>
      <c r="G29" s="29"/>
      <c r="K29" s="29"/>
      <c r="L29" s="29"/>
    </row>
    <row r="30" customFormat="false" ht="18" hidden="false" customHeight="true" outlineLevel="0" collapsed="false">
      <c r="F30" s="29"/>
      <c r="G30" s="29"/>
      <c r="K30" s="29"/>
      <c r="L30" s="29"/>
    </row>
    <row r="31" customFormat="false" ht="18" hidden="false" customHeight="true" outlineLevel="0" collapsed="false">
      <c r="F31" s="29"/>
      <c r="G31" s="29"/>
      <c r="K31" s="29"/>
      <c r="L31" s="29"/>
    </row>
    <row r="32" customFormat="false" ht="18" hidden="false" customHeight="true" outlineLevel="0" collapsed="false">
      <c r="F32" s="29"/>
      <c r="G32" s="29"/>
      <c r="K32" s="29"/>
      <c r="L32" s="29"/>
    </row>
    <row r="33" customFormat="false" ht="18" hidden="false" customHeight="true" outlineLevel="0" collapsed="false">
      <c r="F33" s="29"/>
      <c r="G33" s="29"/>
      <c r="K33" s="29"/>
      <c r="L33" s="29"/>
    </row>
    <row r="34" customFormat="false" ht="18" hidden="false" customHeight="true" outlineLevel="0" collapsed="false">
      <c r="F34" s="29"/>
      <c r="G34" s="29"/>
      <c r="K34" s="29"/>
      <c r="L34" s="29"/>
    </row>
    <row r="35" customFormat="false" ht="18" hidden="false" customHeight="true" outlineLevel="0" collapsed="false">
      <c r="F35" s="29"/>
      <c r="G35" s="29"/>
      <c r="K35" s="29"/>
      <c r="L35" s="29"/>
    </row>
    <row r="36" customFormat="false" ht="18" hidden="false" customHeight="true" outlineLevel="0" collapsed="false">
      <c r="F36" s="29"/>
      <c r="G36" s="29"/>
      <c r="K36" s="29"/>
      <c r="L36" s="29"/>
    </row>
    <row r="37" customFormat="false" ht="18" hidden="false" customHeight="true" outlineLevel="0" collapsed="false">
      <c r="F37" s="29"/>
      <c r="G37" s="29"/>
      <c r="K37" s="29"/>
      <c r="L37" s="29"/>
    </row>
    <row r="38" customFormat="false" ht="18" hidden="false" customHeight="true" outlineLevel="0" collapsed="false">
      <c r="F38" s="29"/>
      <c r="G38" s="29"/>
      <c r="K38" s="29"/>
      <c r="L38" s="29"/>
    </row>
    <row r="39" customFormat="false" ht="18" hidden="false" customHeight="true" outlineLevel="0" collapsed="false">
      <c r="F39" s="29"/>
      <c r="G39" s="29"/>
      <c r="K39" s="29"/>
      <c r="L39" s="29"/>
    </row>
    <row r="40" customFormat="false" ht="18" hidden="false" customHeight="true" outlineLevel="0" collapsed="false">
      <c r="F40" s="29"/>
      <c r="G40" s="29"/>
      <c r="K40" s="29"/>
      <c r="L40" s="29"/>
    </row>
    <row r="41" customFormat="false" ht="18" hidden="false" customHeight="true" outlineLevel="0" collapsed="false">
      <c r="F41" s="29"/>
      <c r="G41" s="29"/>
      <c r="K41" s="29"/>
      <c r="L41" s="29"/>
    </row>
    <row r="42" customFormat="false" ht="18" hidden="false" customHeight="true" outlineLevel="0" collapsed="false">
      <c r="F42" s="29"/>
      <c r="G42" s="29"/>
      <c r="K42" s="29"/>
      <c r="L42" s="29"/>
    </row>
    <row r="43" customFormat="false" ht="18" hidden="false" customHeight="true" outlineLevel="0" collapsed="false">
      <c r="F43" s="29"/>
      <c r="G43" s="29"/>
      <c r="K43" s="29"/>
      <c r="L43" s="29"/>
    </row>
    <row r="44" customFormat="false" ht="18" hidden="false" customHeight="true" outlineLevel="0" collapsed="false">
      <c r="F44" s="29"/>
      <c r="G44" s="29"/>
      <c r="K44" s="29"/>
      <c r="L44" s="29"/>
    </row>
    <row r="45" customFormat="false" ht="18" hidden="false" customHeight="true" outlineLevel="0" collapsed="false">
      <c r="F45" s="29"/>
      <c r="G45" s="29"/>
      <c r="K45" s="29"/>
      <c r="L45" s="29"/>
    </row>
    <row r="46" customFormat="false" ht="18" hidden="false" customHeight="true" outlineLevel="0" collapsed="false">
      <c r="F46" s="29"/>
      <c r="G46" s="29"/>
      <c r="K46" s="29"/>
      <c r="L46" s="29"/>
    </row>
    <row r="47" customFormat="false" ht="18" hidden="false" customHeight="true" outlineLevel="0" collapsed="false">
      <c r="F47" s="29"/>
      <c r="G47" s="29"/>
      <c r="K47" s="29"/>
      <c r="L47" s="29"/>
    </row>
    <row r="48" customFormat="false" ht="18" hidden="false" customHeight="true" outlineLevel="0" collapsed="false">
      <c r="F48" s="29"/>
      <c r="G48" s="29"/>
      <c r="K48" s="29"/>
      <c r="L48" s="29"/>
    </row>
    <row r="49" customFormat="false" ht="18" hidden="false" customHeight="true" outlineLevel="0" collapsed="false">
      <c r="F49" s="29"/>
      <c r="G49" s="29"/>
      <c r="K49" s="29"/>
      <c r="L49" s="29"/>
    </row>
    <row r="50" customFormat="false" ht="18" hidden="false" customHeight="true" outlineLevel="0" collapsed="false">
      <c r="F50" s="29"/>
      <c r="G50" s="29"/>
      <c r="K50" s="29"/>
      <c r="L50" s="29"/>
    </row>
    <row r="51" customFormat="false" ht="18" hidden="false" customHeight="true" outlineLevel="0" collapsed="false">
      <c r="F51" s="29"/>
      <c r="G51" s="29"/>
      <c r="K51" s="29"/>
      <c r="L51" s="29"/>
    </row>
    <row r="52" customFormat="false" ht="18" hidden="false" customHeight="true" outlineLevel="0" collapsed="false">
      <c r="F52" s="29"/>
      <c r="G52" s="29"/>
      <c r="K52" s="29"/>
      <c r="L52" s="29"/>
    </row>
    <row r="53" customFormat="false" ht="18" hidden="false" customHeight="true" outlineLevel="0" collapsed="false">
      <c r="F53" s="29"/>
      <c r="G53" s="29"/>
      <c r="K53" s="29"/>
      <c r="L53" s="29"/>
    </row>
    <row r="54" customFormat="false" ht="18" hidden="false" customHeight="true" outlineLevel="0" collapsed="false">
      <c r="F54" s="29"/>
      <c r="G54" s="29"/>
      <c r="K54" s="29"/>
      <c r="L54" s="29"/>
    </row>
    <row r="55" customFormat="false" ht="18" hidden="false" customHeight="true" outlineLevel="0" collapsed="false">
      <c r="F55" s="29"/>
      <c r="G55" s="29"/>
      <c r="K55" s="29"/>
      <c r="L55" s="29"/>
    </row>
    <row r="56" customFormat="false" ht="18" hidden="false" customHeight="true" outlineLevel="0" collapsed="false">
      <c r="F56" s="29"/>
      <c r="G56" s="29"/>
      <c r="K56" s="29"/>
      <c r="L56" s="29"/>
    </row>
    <row r="57" customFormat="false" ht="18" hidden="false" customHeight="true" outlineLevel="0" collapsed="false">
      <c r="F57" s="29"/>
      <c r="G57" s="29"/>
      <c r="K57" s="29"/>
      <c r="L57" s="29"/>
    </row>
    <row r="58" customFormat="false" ht="18" hidden="false" customHeight="true" outlineLevel="0" collapsed="false">
      <c r="F58" s="29"/>
      <c r="G58" s="29"/>
      <c r="K58" s="29"/>
      <c r="L58" s="29"/>
    </row>
    <row r="59" customFormat="false" ht="18" hidden="false" customHeight="true" outlineLevel="0" collapsed="false">
      <c r="F59" s="29"/>
      <c r="G59" s="29"/>
      <c r="K59" s="29"/>
      <c r="L59" s="29"/>
    </row>
    <row r="60" customFormat="false" ht="18" hidden="false" customHeight="true" outlineLevel="0" collapsed="false">
      <c r="F60" s="29"/>
      <c r="G60" s="29"/>
      <c r="K60" s="29"/>
      <c r="L60" s="29"/>
    </row>
    <row r="61" customFormat="false" ht="18" hidden="false" customHeight="true" outlineLevel="0" collapsed="false">
      <c r="F61" s="29"/>
      <c r="G61" s="29"/>
      <c r="K61" s="29"/>
      <c r="L61" s="29"/>
    </row>
    <row r="62" customFormat="false" ht="18" hidden="false" customHeight="true" outlineLevel="0" collapsed="false">
      <c r="F62" s="29"/>
      <c r="G62" s="29"/>
      <c r="K62" s="29"/>
      <c r="L62" s="29"/>
    </row>
    <row r="63" customFormat="false" ht="18" hidden="false" customHeight="true" outlineLevel="0" collapsed="false">
      <c r="F63" s="29"/>
      <c r="G63" s="29"/>
      <c r="K63" s="29"/>
      <c r="L63" s="29"/>
    </row>
    <row r="64" customFormat="false" ht="18" hidden="false" customHeight="true" outlineLevel="0" collapsed="false">
      <c r="F64" s="29"/>
      <c r="G64" s="29"/>
      <c r="K64" s="29"/>
      <c r="L64" s="29"/>
    </row>
    <row r="65" customFormat="false" ht="18" hidden="false" customHeight="true" outlineLevel="0" collapsed="false">
      <c r="F65" s="29"/>
      <c r="G65" s="29"/>
      <c r="K65" s="29"/>
      <c r="L65" s="29"/>
    </row>
    <row r="66" customFormat="false" ht="18" hidden="false" customHeight="true" outlineLevel="0" collapsed="false">
      <c r="F66" s="29"/>
      <c r="G66" s="29"/>
      <c r="K66" s="29"/>
      <c r="L66" s="29"/>
    </row>
    <row r="67" customFormat="false" ht="18" hidden="false" customHeight="true" outlineLevel="0" collapsed="false">
      <c r="F67" s="29"/>
      <c r="G67" s="29"/>
      <c r="K67" s="29"/>
      <c r="L67" s="29"/>
    </row>
    <row r="68" customFormat="false" ht="18" hidden="false" customHeight="true" outlineLevel="0" collapsed="false">
      <c r="F68" s="29"/>
      <c r="G68" s="29"/>
      <c r="K68" s="29"/>
      <c r="L68" s="29"/>
    </row>
    <row r="69" customFormat="false" ht="18" hidden="false" customHeight="true" outlineLevel="0" collapsed="false">
      <c r="F69" s="29"/>
      <c r="G69" s="29"/>
      <c r="K69" s="29"/>
      <c r="L69" s="29"/>
    </row>
    <row r="70" customFormat="false" ht="18" hidden="false" customHeight="true" outlineLevel="0" collapsed="false">
      <c r="F70" s="29"/>
      <c r="G70" s="29"/>
      <c r="K70" s="29"/>
      <c r="L70" s="29"/>
    </row>
    <row r="73" customFormat="false" ht="18" hidden="false" customHeight="true" outlineLevel="0" collapsed="false">
      <c r="A73" s="30" t="s">
        <v>88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</row>
    <row r="74" customFormat="false" ht="19.5" hidden="false" customHeight="true" outlineLevel="0" collapsed="false">
      <c r="A74" s="31" t="s">
        <v>21</v>
      </c>
      <c r="B74" s="31" t="s">
        <v>89</v>
      </c>
      <c r="C74" s="31" t="s">
        <v>90</v>
      </c>
      <c r="D74" s="31" t="s">
        <v>28</v>
      </c>
      <c r="E74" s="31" t="s">
        <v>91</v>
      </c>
      <c r="F74" s="31" t="s">
        <v>92</v>
      </c>
      <c r="G74" s="31" t="s">
        <v>93</v>
      </c>
      <c r="H74" s="31" t="s">
        <v>94</v>
      </c>
    </row>
    <row r="75" customFormat="false" ht="15.75" hidden="false" customHeight="true" outlineLevel="0" collapsed="false">
      <c r="A75" s="32" t="str">
        <f aca="false">A21</f>
        <v>EST-001</v>
      </c>
      <c r="B75" s="33" t="n">
        <f aca="false">F21</f>
        <v>285</v>
      </c>
      <c r="C75" s="33" t="n">
        <f aca="false">G21</f>
        <v>45</v>
      </c>
      <c r="D75" s="32" t="str">
        <f aca="false">H21</f>
        <v>SW</v>
      </c>
      <c r="E75" s="32" t="str">
        <f aca="false">IF(F21="","",TEXT(F21,"000")&amp;"/"&amp;TEXT(G21,"00")&amp;H21)</f>
        <v>285/45SW</v>
      </c>
      <c r="F75" s="32" t="str">
        <f aca="false">IF(F21="","",IF(F21&lt;90,"NE",IF(F21&lt;180,"SE",IF(F21&lt;270,"SW","NW"))))</f>
        <v>NW</v>
      </c>
      <c r="G75" s="33" t="n">
        <f aca="false">IF(F21="","",IF(F21&gt;90,F21-90,F21+270))</f>
        <v>195</v>
      </c>
      <c r="H75" s="32" t="str">
        <f aca="false">IF(G21="","",IF(AND(G21&gt;=0,G21&lt;=90),"✓ Válido","⚠ Revisar"))</f>
        <v>✓ Válido</v>
      </c>
    </row>
    <row r="76" customFormat="false" ht="15.75" hidden="false" customHeight="true" outlineLevel="0" collapsed="false">
      <c r="A76" s="34" t="str">
        <f aca="false">A22</f>
        <v>EST-002</v>
      </c>
      <c r="B76" s="35" t="n">
        <f aca="false">F22</f>
        <v>282</v>
      </c>
      <c r="C76" s="35" t="n">
        <f aca="false">G22</f>
        <v>48</v>
      </c>
      <c r="D76" s="34" t="str">
        <f aca="false">H22</f>
        <v>SW</v>
      </c>
      <c r="E76" s="34" t="str">
        <f aca="false">IF(F22="","",TEXT(F22,"000")&amp;"/"&amp;TEXT(G22,"00")&amp;H22)</f>
        <v>282/48SW</v>
      </c>
      <c r="F76" s="34" t="str">
        <f aca="false">IF(F22="","",IF(F22&lt;90,"NE",IF(F22&lt;180,"SE",IF(F22&lt;270,"SW","NW"))))</f>
        <v>NW</v>
      </c>
      <c r="G76" s="35" t="n">
        <f aca="false">IF(F22="","",IF(F22&gt;90,F22-90,F22+270))</f>
        <v>192</v>
      </c>
      <c r="H76" s="34" t="str">
        <f aca="false">IF(G22="","",IF(AND(G22&gt;=0,G22&lt;=90),"✓ Válido","⚠ Revisar"))</f>
        <v>✓ Válido</v>
      </c>
    </row>
    <row r="77" customFormat="false" ht="15.75" hidden="false" customHeight="true" outlineLevel="0" collapsed="false">
      <c r="A77" s="32" t="str">
        <f aca="false">A23</f>
        <v>EST-003</v>
      </c>
      <c r="B77" s="33" t="n">
        <f aca="false">F23</f>
        <v>110</v>
      </c>
      <c r="C77" s="33" t="n">
        <f aca="false">G23</f>
        <v>72</v>
      </c>
      <c r="D77" s="32" t="str">
        <f aca="false">H23</f>
        <v>S</v>
      </c>
      <c r="E77" s="32" t="str">
        <f aca="false">IF(F23="","",TEXT(F23,"000")&amp;"/"&amp;TEXT(G23,"00")&amp;H23)</f>
        <v>110/72S</v>
      </c>
      <c r="F77" s="32" t="str">
        <f aca="false">IF(F23="","",IF(F23&lt;90,"NE",IF(F23&lt;180,"SE",IF(F23&lt;270,"SW","NW"))))</f>
        <v>SE</v>
      </c>
      <c r="G77" s="33" t="n">
        <f aca="false">IF(F23="","",IF(F23&gt;90,F23-90,F23+270))</f>
        <v>20</v>
      </c>
      <c r="H77" s="32" t="str">
        <f aca="false">IF(G23="","",IF(AND(G23&gt;=0,G23&lt;=90),"✓ Válido","⚠ Revisar"))</f>
        <v>✓ Válido</v>
      </c>
    </row>
    <row r="78" customFormat="false" ht="15.75" hidden="false" customHeight="true" outlineLevel="0" collapsed="false">
      <c r="A78" s="34" t="str">
        <f aca="false">A24</f>
        <v>EST-004</v>
      </c>
      <c r="B78" s="35" t="n">
        <f aca="false">F24</f>
        <v>45</v>
      </c>
      <c r="C78" s="35" t="n">
        <f aca="false">G24</f>
        <v>15</v>
      </c>
      <c r="D78" s="34" t="str">
        <f aca="false">H24</f>
        <v>SE</v>
      </c>
      <c r="E78" s="34" t="str">
        <f aca="false">IF(F24="","",TEXT(F24,"000")&amp;"/"&amp;TEXT(G24,"00")&amp;H24)</f>
        <v>045/15SE</v>
      </c>
      <c r="F78" s="34" t="str">
        <f aca="false">IF(F24="","",IF(F24&lt;90,"NE",IF(F24&lt;180,"SE",IF(F24&lt;270,"SW","NW"))))</f>
        <v>NE</v>
      </c>
      <c r="G78" s="35" t="n">
        <f aca="false">IF(F24="","",IF(F24&gt;90,F24-90,F24+270))</f>
        <v>315</v>
      </c>
      <c r="H78" s="34" t="str">
        <f aca="false">IF(G24="","",IF(AND(G24&gt;=0,G24&lt;=90),"✓ Válido","⚠ Revisar"))</f>
        <v>✓ Válido</v>
      </c>
    </row>
    <row r="79" customFormat="false" ht="15.75" hidden="false" customHeight="true" outlineLevel="0" collapsed="false">
      <c r="A79" s="32" t="str">
        <f aca="false">A25</f>
        <v>EST-005</v>
      </c>
      <c r="B79" s="33" t="n">
        <f aca="false">F25</f>
        <v>0</v>
      </c>
      <c r="C79" s="33" t="n">
        <f aca="false">G25</f>
        <v>0</v>
      </c>
      <c r="D79" s="32" t="n">
        <f aca="false">H25</f>
        <v>0</v>
      </c>
      <c r="E79" s="32" t="str">
        <f aca="false">IF(F25="","",TEXT(F25,"000")&amp;"/"&amp;TEXT(G25,"00")&amp;H25)</f>
        <v/>
      </c>
      <c r="F79" s="32" t="str">
        <f aca="false">IF(F25="","",IF(F25&lt;90,"NE",IF(F25&lt;180,"SE",IF(F25&lt;270,"SW","NW"))))</f>
        <v/>
      </c>
      <c r="G79" s="33" t="str">
        <f aca="false">IF(F25="","",IF(F25&gt;90,F25-90,F25+270))</f>
        <v/>
      </c>
      <c r="H79" s="32" t="str">
        <f aca="false">IF(G25="","",IF(AND(G25&gt;=0,G25&lt;=90),"✓ Válido","⚠ Revisar"))</f>
        <v/>
      </c>
    </row>
    <row r="80" customFormat="false" ht="15.75" hidden="false" customHeight="true" outlineLevel="0" collapsed="false">
      <c r="A80" s="34" t="str">
        <f aca="false">A26</f>
        <v>EST-006</v>
      </c>
      <c r="B80" s="35" t="n">
        <f aca="false">F26</f>
        <v>320</v>
      </c>
      <c r="C80" s="35" t="n">
        <f aca="false">G26</f>
        <v>80</v>
      </c>
      <c r="D80" s="34" t="str">
        <f aca="false">H26</f>
        <v>SW</v>
      </c>
      <c r="E80" s="34" t="str">
        <f aca="false">IF(F26="","",TEXT(F26,"000")&amp;"/"&amp;TEXT(G26,"00")&amp;H26)</f>
        <v>320/80SW</v>
      </c>
      <c r="F80" s="34" t="str">
        <f aca="false">IF(F26="","",IF(F26&lt;90,"NE",IF(F26&lt;180,"SE",IF(F26&lt;270,"SW","NW"))))</f>
        <v>NW</v>
      </c>
      <c r="G80" s="35" t="n">
        <f aca="false">IF(F26="","",IF(F26&gt;90,F26-90,F26+270))</f>
        <v>230</v>
      </c>
      <c r="H80" s="34" t="str">
        <f aca="false">IF(G26="","",IF(AND(G26&gt;=0,G26&lt;=90),"✓ Válido","⚠ Revisar"))</f>
        <v>✓ Válido</v>
      </c>
    </row>
    <row r="81" customFormat="false" ht="15.75" hidden="false" customHeight="true" outlineLevel="0" collapsed="false">
      <c r="A81" s="32" t="n">
        <f aca="false">A27</f>
        <v>0</v>
      </c>
      <c r="B81" s="33" t="n">
        <f aca="false">F27</f>
        <v>0</v>
      </c>
      <c r="C81" s="33" t="n">
        <f aca="false">G27</f>
        <v>0</v>
      </c>
      <c r="D81" s="32" t="n">
        <f aca="false">H27</f>
        <v>0</v>
      </c>
      <c r="E81" s="32" t="str">
        <f aca="false">IF(F27="","",TEXT(F27,"000")&amp;"/"&amp;TEXT(G27,"00")&amp;H27)</f>
        <v/>
      </c>
      <c r="F81" s="32" t="str">
        <f aca="false">IF(F27="","",IF(F27&lt;90,"NE",IF(F27&lt;180,"SE",IF(F27&lt;270,"SW","NW"))))</f>
        <v/>
      </c>
      <c r="G81" s="33" t="str">
        <f aca="false">IF(F27="","",IF(F27&gt;90,F27-90,F27+270))</f>
        <v/>
      </c>
      <c r="H81" s="32" t="str">
        <f aca="false">IF(G27="","",IF(AND(G27&gt;=0,G27&lt;=90),"✓ Válido","⚠ Revisar"))</f>
        <v/>
      </c>
    </row>
    <row r="82" customFormat="false" ht="15.75" hidden="false" customHeight="true" outlineLevel="0" collapsed="false">
      <c r="A82" s="34" t="n">
        <f aca="false">A28</f>
        <v>0</v>
      </c>
      <c r="B82" s="35" t="n">
        <f aca="false">F28</f>
        <v>0</v>
      </c>
      <c r="C82" s="35" t="n">
        <f aca="false">G28</f>
        <v>0</v>
      </c>
      <c r="D82" s="34" t="n">
        <f aca="false">H28</f>
        <v>0</v>
      </c>
      <c r="E82" s="34" t="str">
        <f aca="false">IF(F28="","",TEXT(F28,"000")&amp;"/"&amp;TEXT(G28,"00")&amp;H28)</f>
        <v/>
      </c>
      <c r="F82" s="34" t="str">
        <f aca="false">IF(F28="","",IF(F28&lt;90,"NE",IF(F28&lt;180,"SE",IF(F28&lt;270,"SW","NW"))))</f>
        <v/>
      </c>
      <c r="G82" s="35" t="str">
        <f aca="false">IF(F28="","",IF(F28&gt;90,F28-90,F28+270))</f>
        <v/>
      </c>
      <c r="H82" s="34" t="str">
        <f aca="false">IF(G28="","",IF(AND(G28&gt;=0,G28&lt;=90),"✓ Válido","⚠ Revisar"))</f>
        <v/>
      </c>
    </row>
    <row r="83" customFormat="false" ht="15.75" hidden="false" customHeight="true" outlineLevel="0" collapsed="false">
      <c r="A83" s="32" t="n">
        <f aca="false">A29</f>
        <v>0</v>
      </c>
      <c r="B83" s="33" t="n">
        <f aca="false">F29</f>
        <v>0</v>
      </c>
      <c r="C83" s="33" t="n">
        <f aca="false">G29</f>
        <v>0</v>
      </c>
      <c r="D83" s="32" t="n">
        <f aca="false">H29</f>
        <v>0</v>
      </c>
      <c r="E83" s="32" t="str">
        <f aca="false">IF(F29="","",TEXT(F29,"000")&amp;"/"&amp;TEXT(G29,"00")&amp;H29)</f>
        <v/>
      </c>
      <c r="F83" s="32" t="str">
        <f aca="false">IF(F29="","",IF(F29&lt;90,"NE",IF(F29&lt;180,"SE",IF(F29&lt;270,"SW","NW"))))</f>
        <v/>
      </c>
      <c r="G83" s="33" t="str">
        <f aca="false">IF(F29="","",IF(F29&gt;90,F29-90,F29+270))</f>
        <v/>
      </c>
      <c r="H83" s="32" t="str">
        <f aca="false">IF(G29="","",IF(AND(G29&gt;=0,G29&lt;=90),"✓ Válido","⚠ Revisar"))</f>
        <v/>
      </c>
    </row>
    <row r="84" customFormat="false" ht="15.75" hidden="false" customHeight="true" outlineLevel="0" collapsed="false">
      <c r="A84" s="34" t="n">
        <f aca="false">A30</f>
        <v>0</v>
      </c>
      <c r="B84" s="35" t="n">
        <f aca="false">F30</f>
        <v>0</v>
      </c>
      <c r="C84" s="35" t="n">
        <f aca="false">G30</f>
        <v>0</v>
      </c>
      <c r="D84" s="34" t="n">
        <f aca="false">H30</f>
        <v>0</v>
      </c>
      <c r="E84" s="34" t="str">
        <f aca="false">IF(F30="","",TEXT(F30,"000")&amp;"/"&amp;TEXT(G30,"00")&amp;H30)</f>
        <v/>
      </c>
      <c r="F84" s="34" t="str">
        <f aca="false">IF(F30="","",IF(F30&lt;90,"NE",IF(F30&lt;180,"SE",IF(F30&lt;270,"SW","NW"))))</f>
        <v/>
      </c>
      <c r="G84" s="35" t="str">
        <f aca="false">IF(F30="","",IF(F30&gt;90,F30-90,F30+270))</f>
        <v/>
      </c>
      <c r="H84" s="34" t="str">
        <f aca="false">IF(G30="","",IF(AND(G30&gt;=0,G30&lt;=90),"✓ Válido","⚠ Revisar"))</f>
        <v/>
      </c>
    </row>
    <row r="85" customFormat="false" ht="15.75" hidden="false" customHeight="true" outlineLevel="0" collapsed="false">
      <c r="A85" s="32" t="n">
        <f aca="false">A31</f>
        <v>0</v>
      </c>
      <c r="B85" s="33" t="n">
        <f aca="false">F31</f>
        <v>0</v>
      </c>
      <c r="C85" s="33" t="n">
        <f aca="false">G31</f>
        <v>0</v>
      </c>
      <c r="D85" s="32" t="n">
        <f aca="false">H31</f>
        <v>0</v>
      </c>
      <c r="E85" s="32" t="str">
        <f aca="false">IF(F31="","",TEXT(F31,"000")&amp;"/"&amp;TEXT(G31,"00")&amp;H31)</f>
        <v/>
      </c>
      <c r="F85" s="32" t="str">
        <f aca="false">IF(F31="","",IF(F31&lt;90,"NE",IF(F31&lt;180,"SE",IF(F31&lt;270,"SW","NW"))))</f>
        <v/>
      </c>
      <c r="G85" s="33" t="str">
        <f aca="false">IF(F31="","",IF(F31&gt;90,F31-90,F31+270))</f>
        <v/>
      </c>
      <c r="H85" s="32" t="str">
        <f aca="false">IF(G31="","",IF(AND(G31&gt;=0,G31&lt;=90),"✓ Válido","⚠ Revisar"))</f>
        <v/>
      </c>
    </row>
    <row r="86" customFormat="false" ht="15.75" hidden="false" customHeight="true" outlineLevel="0" collapsed="false">
      <c r="A86" s="34" t="n">
        <f aca="false">A32</f>
        <v>0</v>
      </c>
      <c r="B86" s="35" t="n">
        <f aca="false">F32</f>
        <v>0</v>
      </c>
      <c r="C86" s="35" t="n">
        <f aca="false">G32</f>
        <v>0</v>
      </c>
      <c r="D86" s="34" t="n">
        <f aca="false">H32</f>
        <v>0</v>
      </c>
      <c r="E86" s="34" t="str">
        <f aca="false">IF(F32="","",TEXT(F32,"000")&amp;"/"&amp;TEXT(G32,"00")&amp;H32)</f>
        <v/>
      </c>
      <c r="F86" s="34" t="str">
        <f aca="false">IF(F32="","",IF(F32&lt;90,"NE",IF(F32&lt;180,"SE",IF(F32&lt;270,"SW","NW"))))</f>
        <v/>
      </c>
      <c r="G86" s="35" t="str">
        <f aca="false">IF(F32="","",IF(F32&gt;90,F32-90,F32+270))</f>
        <v/>
      </c>
      <c r="H86" s="34" t="str">
        <f aca="false">IF(G32="","",IF(AND(G32&gt;=0,G32&lt;=90),"✓ Válido","⚠ Revisar"))</f>
        <v/>
      </c>
    </row>
    <row r="87" customFormat="false" ht="15.75" hidden="false" customHeight="true" outlineLevel="0" collapsed="false">
      <c r="A87" s="32" t="n">
        <f aca="false">A33</f>
        <v>0</v>
      </c>
      <c r="B87" s="33" t="n">
        <f aca="false">F33</f>
        <v>0</v>
      </c>
      <c r="C87" s="33" t="n">
        <f aca="false">G33</f>
        <v>0</v>
      </c>
      <c r="D87" s="32" t="n">
        <f aca="false">H33</f>
        <v>0</v>
      </c>
      <c r="E87" s="32" t="str">
        <f aca="false">IF(F33="","",TEXT(F33,"000")&amp;"/"&amp;TEXT(G33,"00")&amp;H33)</f>
        <v/>
      </c>
      <c r="F87" s="32" t="str">
        <f aca="false">IF(F33="","",IF(F33&lt;90,"NE",IF(F33&lt;180,"SE",IF(F33&lt;270,"SW","NW"))))</f>
        <v/>
      </c>
      <c r="G87" s="33" t="str">
        <f aca="false">IF(F33="","",IF(F33&gt;90,F33-90,F33+270))</f>
        <v/>
      </c>
      <c r="H87" s="32" t="str">
        <f aca="false">IF(G33="","",IF(AND(G33&gt;=0,G33&lt;=90),"✓ Válido","⚠ Revisar"))</f>
        <v/>
      </c>
    </row>
    <row r="88" customFormat="false" ht="15.75" hidden="false" customHeight="true" outlineLevel="0" collapsed="false">
      <c r="A88" s="34" t="n">
        <f aca="false">A34</f>
        <v>0</v>
      </c>
      <c r="B88" s="35" t="n">
        <f aca="false">F34</f>
        <v>0</v>
      </c>
      <c r="C88" s="35" t="n">
        <f aca="false">G34</f>
        <v>0</v>
      </c>
      <c r="D88" s="34" t="n">
        <f aca="false">H34</f>
        <v>0</v>
      </c>
      <c r="E88" s="34" t="str">
        <f aca="false">IF(F34="","",TEXT(F34,"000")&amp;"/"&amp;TEXT(G34,"00")&amp;H34)</f>
        <v/>
      </c>
      <c r="F88" s="34" t="str">
        <f aca="false">IF(F34="","",IF(F34&lt;90,"NE",IF(F34&lt;180,"SE",IF(F34&lt;270,"SW","NW"))))</f>
        <v/>
      </c>
      <c r="G88" s="35" t="str">
        <f aca="false">IF(F34="","",IF(F34&gt;90,F34-90,F34+270))</f>
        <v/>
      </c>
      <c r="H88" s="34" t="str">
        <f aca="false">IF(G34="","",IF(AND(G34&gt;=0,G34&lt;=90),"✓ Válido","⚠ Revisar"))</f>
        <v/>
      </c>
    </row>
    <row r="89" customFormat="false" ht="15.75" hidden="false" customHeight="true" outlineLevel="0" collapsed="false">
      <c r="A89" s="32" t="n">
        <f aca="false">A35</f>
        <v>0</v>
      </c>
      <c r="B89" s="33" t="n">
        <f aca="false">F35</f>
        <v>0</v>
      </c>
      <c r="C89" s="33" t="n">
        <f aca="false">G35</f>
        <v>0</v>
      </c>
      <c r="D89" s="32" t="n">
        <f aca="false">H35</f>
        <v>0</v>
      </c>
      <c r="E89" s="32" t="str">
        <f aca="false">IF(F35="","",TEXT(F35,"000")&amp;"/"&amp;TEXT(G35,"00")&amp;H35)</f>
        <v/>
      </c>
      <c r="F89" s="32" t="str">
        <f aca="false">IF(F35="","",IF(F35&lt;90,"NE",IF(F35&lt;180,"SE",IF(F35&lt;270,"SW","NW"))))</f>
        <v/>
      </c>
      <c r="G89" s="33" t="str">
        <f aca="false">IF(F35="","",IF(F35&gt;90,F35-90,F35+270))</f>
        <v/>
      </c>
      <c r="H89" s="32" t="str">
        <f aca="false">IF(G35="","",IF(AND(G35&gt;=0,G35&lt;=90),"✓ Válido","⚠ Revisar"))</f>
        <v/>
      </c>
    </row>
    <row r="90" customFormat="false" ht="15.75" hidden="false" customHeight="true" outlineLevel="0" collapsed="false">
      <c r="A90" s="34" t="n">
        <f aca="false">A36</f>
        <v>0</v>
      </c>
      <c r="B90" s="35" t="n">
        <f aca="false">F36</f>
        <v>0</v>
      </c>
      <c r="C90" s="35" t="n">
        <f aca="false">G36</f>
        <v>0</v>
      </c>
      <c r="D90" s="34" t="n">
        <f aca="false">H36</f>
        <v>0</v>
      </c>
      <c r="E90" s="34" t="str">
        <f aca="false">IF(F36="","",TEXT(F36,"000")&amp;"/"&amp;TEXT(G36,"00")&amp;H36)</f>
        <v/>
      </c>
      <c r="F90" s="34" t="str">
        <f aca="false">IF(F36="","",IF(F36&lt;90,"NE",IF(F36&lt;180,"SE",IF(F36&lt;270,"SW","NW"))))</f>
        <v/>
      </c>
      <c r="G90" s="35" t="str">
        <f aca="false">IF(F36="","",IF(F36&gt;90,F36-90,F36+270))</f>
        <v/>
      </c>
      <c r="H90" s="34" t="str">
        <f aca="false">IF(G36="","",IF(AND(G36&gt;=0,G36&lt;=90),"✓ Válido","⚠ Revisar"))</f>
        <v/>
      </c>
    </row>
    <row r="91" customFormat="false" ht="15.75" hidden="false" customHeight="true" outlineLevel="0" collapsed="false">
      <c r="A91" s="32" t="n">
        <f aca="false">A37</f>
        <v>0</v>
      </c>
      <c r="B91" s="33" t="n">
        <f aca="false">F37</f>
        <v>0</v>
      </c>
      <c r="C91" s="33" t="n">
        <f aca="false">G37</f>
        <v>0</v>
      </c>
      <c r="D91" s="32" t="n">
        <f aca="false">H37</f>
        <v>0</v>
      </c>
      <c r="E91" s="32" t="str">
        <f aca="false">IF(F37="","",TEXT(F37,"000")&amp;"/"&amp;TEXT(G37,"00")&amp;H37)</f>
        <v/>
      </c>
      <c r="F91" s="32" t="str">
        <f aca="false">IF(F37="","",IF(F37&lt;90,"NE",IF(F37&lt;180,"SE",IF(F37&lt;270,"SW","NW"))))</f>
        <v/>
      </c>
      <c r="G91" s="33" t="str">
        <f aca="false">IF(F37="","",IF(F37&gt;90,F37-90,F37+270))</f>
        <v/>
      </c>
      <c r="H91" s="32" t="str">
        <f aca="false">IF(G37="","",IF(AND(G37&gt;=0,G37&lt;=90),"✓ Válido","⚠ Revisar"))</f>
        <v/>
      </c>
    </row>
    <row r="92" customFormat="false" ht="15.75" hidden="false" customHeight="true" outlineLevel="0" collapsed="false">
      <c r="A92" s="34" t="n">
        <f aca="false">A38</f>
        <v>0</v>
      </c>
      <c r="B92" s="35" t="n">
        <f aca="false">F38</f>
        <v>0</v>
      </c>
      <c r="C92" s="35" t="n">
        <f aca="false">G38</f>
        <v>0</v>
      </c>
      <c r="D92" s="34" t="n">
        <f aca="false">H38</f>
        <v>0</v>
      </c>
      <c r="E92" s="34" t="str">
        <f aca="false">IF(F38="","",TEXT(F38,"000")&amp;"/"&amp;TEXT(G38,"00")&amp;H38)</f>
        <v/>
      </c>
      <c r="F92" s="34" t="str">
        <f aca="false">IF(F38="","",IF(F38&lt;90,"NE",IF(F38&lt;180,"SE",IF(F38&lt;270,"SW","NW"))))</f>
        <v/>
      </c>
      <c r="G92" s="35" t="str">
        <f aca="false">IF(F38="","",IF(F38&gt;90,F38-90,F38+270))</f>
        <v/>
      </c>
      <c r="H92" s="34" t="str">
        <f aca="false">IF(G38="","",IF(AND(G38&gt;=0,G38&lt;=90),"✓ Válido","⚠ Revisar"))</f>
        <v/>
      </c>
    </row>
    <row r="93" customFormat="false" ht="15.75" hidden="false" customHeight="true" outlineLevel="0" collapsed="false">
      <c r="A93" s="32" t="n">
        <f aca="false">A39</f>
        <v>0</v>
      </c>
      <c r="B93" s="33" t="n">
        <f aca="false">F39</f>
        <v>0</v>
      </c>
      <c r="C93" s="33" t="n">
        <f aca="false">G39</f>
        <v>0</v>
      </c>
      <c r="D93" s="32" t="n">
        <f aca="false">H39</f>
        <v>0</v>
      </c>
      <c r="E93" s="32" t="str">
        <f aca="false">IF(F39="","",TEXT(F39,"000")&amp;"/"&amp;TEXT(G39,"00")&amp;H39)</f>
        <v/>
      </c>
      <c r="F93" s="32" t="str">
        <f aca="false">IF(F39="","",IF(F39&lt;90,"NE",IF(F39&lt;180,"SE",IF(F39&lt;270,"SW","NW"))))</f>
        <v/>
      </c>
      <c r="G93" s="33" t="str">
        <f aca="false">IF(F39="","",IF(F39&gt;90,F39-90,F39+270))</f>
        <v/>
      </c>
      <c r="H93" s="32" t="str">
        <f aca="false">IF(G39="","",IF(AND(G39&gt;=0,G39&lt;=90),"✓ Válido","⚠ Revisar"))</f>
        <v/>
      </c>
    </row>
    <row r="94" customFormat="false" ht="15.75" hidden="false" customHeight="true" outlineLevel="0" collapsed="false">
      <c r="A94" s="34" t="n">
        <f aca="false">A40</f>
        <v>0</v>
      </c>
      <c r="B94" s="35" t="n">
        <f aca="false">F40</f>
        <v>0</v>
      </c>
      <c r="C94" s="35" t="n">
        <f aca="false">G40</f>
        <v>0</v>
      </c>
      <c r="D94" s="34" t="n">
        <f aca="false">H40</f>
        <v>0</v>
      </c>
      <c r="E94" s="34" t="str">
        <f aca="false">IF(F40="","",TEXT(F40,"000")&amp;"/"&amp;TEXT(G40,"00")&amp;H40)</f>
        <v/>
      </c>
      <c r="F94" s="34" t="str">
        <f aca="false">IF(F40="","",IF(F40&lt;90,"NE",IF(F40&lt;180,"SE",IF(F40&lt;270,"SW","NW"))))</f>
        <v/>
      </c>
      <c r="G94" s="35" t="str">
        <f aca="false">IF(F40="","",IF(F40&gt;90,F40-90,F40+270))</f>
        <v/>
      </c>
      <c r="H94" s="34" t="str">
        <f aca="false">IF(G40="","",IF(AND(G40&gt;=0,G40&lt;=90),"✓ Válido","⚠ Revisar"))</f>
        <v/>
      </c>
    </row>
    <row r="95" customFormat="false" ht="15.75" hidden="false" customHeight="true" outlineLevel="0" collapsed="false">
      <c r="A95" s="32" t="n">
        <f aca="false">A41</f>
        <v>0</v>
      </c>
      <c r="B95" s="33" t="n">
        <f aca="false">F41</f>
        <v>0</v>
      </c>
      <c r="C95" s="33" t="n">
        <f aca="false">G41</f>
        <v>0</v>
      </c>
      <c r="D95" s="32" t="n">
        <f aca="false">H41</f>
        <v>0</v>
      </c>
      <c r="E95" s="32" t="str">
        <f aca="false">IF(F41="","",TEXT(F41,"000")&amp;"/"&amp;TEXT(G41,"00")&amp;H41)</f>
        <v/>
      </c>
      <c r="F95" s="32" t="str">
        <f aca="false">IF(F41="","",IF(F41&lt;90,"NE",IF(F41&lt;180,"SE",IF(F41&lt;270,"SW","NW"))))</f>
        <v/>
      </c>
      <c r="G95" s="33" t="str">
        <f aca="false">IF(F41="","",IF(F41&gt;90,F41-90,F41+270))</f>
        <v/>
      </c>
      <c r="H95" s="32" t="str">
        <f aca="false">IF(G41="","",IF(AND(G41&gt;=0,G41&lt;=90),"✓ Válido","⚠ Revisar"))</f>
        <v/>
      </c>
    </row>
    <row r="96" customFormat="false" ht="15.75" hidden="false" customHeight="true" outlineLevel="0" collapsed="false">
      <c r="A96" s="34" t="n">
        <f aca="false">A42</f>
        <v>0</v>
      </c>
      <c r="B96" s="35" t="n">
        <f aca="false">F42</f>
        <v>0</v>
      </c>
      <c r="C96" s="35" t="n">
        <f aca="false">G42</f>
        <v>0</v>
      </c>
      <c r="D96" s="34" t="n">
        <f aca="false">H42</f>
        <v>0</v>
      </c>
      <c r="E96" s="34" t="str">
        <f aca="false">IF(F42="","",TEXT(F42,"000")&amp;"/"&amp;TEXT(G42,"00")&amp;H42)</f>
        <v/>
      </c>
      <c r="F96" s="34" t="str">
        <f aca="false">IF(F42="","",IF(F42&lt;90,"NE",IF(F42&lt;180,"SE",IF(F42&lt;270,"SW","NW"))))</f>
        <v/>
      </c>
      <c r="G96" s="35" t="str">
        <f aca="false">IF(F42="","",IF(F42&gt;90,F42-90,F42+270))</f>
        <v/>
      </c>
      <c r="H96" s="34" t="str">
        <f aca="false">IF(G42="","",IF(AND(G42&gt;=0,G42&lt;=90),"✓ Válido","⚠ Revisar"))</f>
        <v/>
      </c>
    </row>
    <row r="97" customFormat="false" ht="15.75" hidden="false" customHeight="true" outlineLevel="0" collapsed="false">
      <c r="A97" s="32" t="n">
        <f aca="false">A43</f>
        <v>0</v>
      </c>
      <c r="B97" s="33" t="n">
        <f aca="false">F43</f>
        <v>0</v>
      </c>
      <c r="C97" s="33" t="n">
        <f aca="false">G43</f>
        <v>0</v>
      </c>
      <c r="D97" s="32" t="n">
        <f aca="false">H43</f>
        <v>0</v>
      </c>
      <c r="E97" s="32" t="str">
        <f aca="false">IF(F43="","",TEXT(F43,"000")&amp;"/"&amp;TEXT(G43,"00")&amp;H43)</f>
        <v/>
      </c>
      <c r="F97" s="32" t="str">
        <f aca="false">IF(F43="","",IF(F43&lt;90,"NE",IF(F43&lt;180,"SE",IF(F43&lt;270,"SW","NW"))))</f>
        <v/>
      </c>
      <c r="G97" s="33" t="str">
        <f aca="false">IF(F43="","",IF(F43&gt;90,F43-90,F43+270))</f>
        <v/>
      </c>
      <c r="H97" s="32" t="str">
        <f aca="false">IF(G43="","",IF(AND(G43&gt;=0,G43&lt;=90),"✓ Válido","⚠ Revisar"))</f>
        <v/>
      </c>
    </row>
    <row r="98" customFormat="false" ht="15.75" hidden="false" customHeight="true" outlineLevel="0" collapsed="false">
      <c r="A98" s="34" t="n">
        <f aca="false">A44</f>
        <v>0</v>
      </c>
      <c r="B98" s="35" t="n">
        <f aca="false">F44</f>
        <v>0</v>
      </c>
      <c r="C98" s="35" t="n">
        <f aca="false">G44</f>
        <v>0</v>
      </c>
      <c r="D98" s="34" t="n">
        <f aca="false">H44</f>
        <v>0</v>
      </c>
      <c r="E98" s="34" t="str">
        <f aca="false">IF(F44="","",TEXT(F44,"000")&amp;"/"&amp;TEXT(G44,"00")&amp;H44)</f>
        <v/>
      </c>
      <c r="F98" s="34" t="str">
        <f aca="false">IF(F44="","",IF(F44&lt;90,"NE",IF(F44&lt;180,"SE",IF(F44&lt;270,"SW","NW"))))</f>
        <v/>
      </c>
      <c r="G98" s="35" t="str">
        <f aca="false">IF(F44="","",IF(F44&gt;90,F44-90,F44+270))</f>
        <v/>
      </c>
      <c r="H98" s="34" t="str">
        <f aca="false">IF(G44="","",IF(AND(G44&gt;=0,G44&lt;=90),"✓ Válido","⚠ Revisar"))</f>
        <v/>
      </c>
    </row>
    <row r="99" customFormat="false" ht="15.75" hidden="false" customHeight="true" outlineLevel="0" collapsed="false">
      <c r="A99" s="32" t="n">
        <f aca="false">A45</f>
        <v>0</v>
      </c>
      <c r="B99" s="33" t="n">
        <f aca="false">F45</f>
        <v>0</v>
      </c>
      <c r="C99" s="33" t="n">
        <f aca="false">G45</f>
        <v>0</v>
      </c>
      <c r="D99" s="32" t="n">
        <f aca="false">H45</f>
        <v>0</v>
      </c>
      <c r="E99" s="32" t="str">
        <f aca="false">IF(F45="","",TEXT(F45,"000")&amp;"/"&amp;TEXT(G45,"00")&amp;H45)</f>
        <v/>
      </c>
      <c r="F99" s="32" t="str">
        <f aca="false">IF(F45="","",IF(F45&lt;90,"NE",IF(F45&lt;180,"SE",IF(F45&lt;270,"SW","NW"))))</f>
        <v/>
      </c>
      <c r="G99" s="33" t="str">
        <f aca="false">IF(F45="","",IF(F45&gt;90,F45-90,F45+270))</f>
        <v/>
      </c>
      <c r="H99" s="32" t="str">
        <f aca="false">IF(G45="","",IF(AND(G45&gt;=0,G45&lt;=90),"✓ Válido","⚠ Revisar"))</f>
        <v/>
      </c>
    </row>
    <row r="100" customFormat="false" ht="15.75" hidden="false" customHeight="true" outlineLevel="0" collapsed="false">
      <c r="A100" s="34" t="n">
        <f aca="false">A46</f>
        <v>0</v>
      </c>
      <c r="B100" s="35" t="n">
        <f aca="false">F46</f>
        <v>0</v>
      </c>
      <c r="C100" s="35" t="n">
        <f aca="false">G46</f>
        <v>0</v>
      </c>
      <c r="D100" s="34" t="n">
        <f aca="false">H46</f>
        <v>0</v>
      </c>
      <c r="E100" s="34" t="str">
        <f aca="false">IF(F46="","",TEXT(F46,"000")&amp;"/"&amp;TEXT(G46,"00")&amp;H46)</f>
        <v/>
      </c>
      <c r="F100" s="34" t="str">
        <f aca="false">IF(F46="","",IF(F46&lt;90,"NE",IF(F46&lt;180,"SE",IF(F46&lt;270,"SW","NW"))))</f>
        <v/>
      </c>
      <c r="G100" s="35" t="str">
        <f aca="false">IF(F46="","",IF(F46&gt;90,F46-90,F46+270))</f>
        <v/>
      </c>
      <c r="H100" s="34" t="str">
        <f aca="false">IF(G46="","",IF(AND(G46&gt;=0,G46&lt;=90),"✓ Válido","⚠ Revisar"))</f>
        <v/>
      </c>
    </row>
    <row r="101" customFormat="false" ht="15.75" hidden="false" customHeight="true" outlineLevel="0" collapsed="false">
      <c r="A101" s="32" t="n">
        <f aca="false">A47</f>
        <v>0</v>
      </c>
      <c r="B101" s="33" t="n">
        <f aca="false">F47</f>
        <v>0</v>
      </c>
      <c r="C101" s="33" t="n">
        <f aca="false">G47</f>
        <v>0</v>
      </c>
      <c r="D101" s="32" t="n">
        <f aca="false">H47</f>
        <v>0</v>
      </c>
      <c r="E101" s="32" t="str">
        <f aca="false">IF(F47="","",TEXT(F47,"000")&amp;"/"&amp;TEXT(G47,"00")&amp;H47)</f>
        <v/>
      </c>
      <c r="F101" s="32" t="str">
        <f aca="false">IF(F47="","",IF(F47&lt;90,"NE",IF(F47&lt;180,"SE",IF(F47&lt;270,"SW","NW"))))</f>
        <v/>
      </c>
      <c r="G101" s="33" t="str">
        <f aca="false">IF(F47="","",IF(F47&gt;90,F47-90,F47+270))</f>
        <v/>
      </c>
      <c r="H101" s="32" t="str">
        <f aca="false">IF(G47="","",IF(AND(G47&gt;=0,G47&lt;=90),"✓ Válido","⚠ Revisar"))</f>
        <v/>
      </c>
    </row>
    <row r="102" customFormat="false" ht="15.75" hidden="false" customHeight="true" outlineLevel="0" collapsed="false">
      <c r="A102" s="34" t="n">
        <f aca="false">A48</f>
        <v>0</v>
      </c>
      <c r="B102" s="35" t="n">
        <f aca="false">F48</f>
        <v>0</v>
      </c>
      <c r="C102" s="35" t="n">
        <f aca="false">G48</f>
        <v>0</v>
      </c>
      <c r="D102" s="34" t="n">
        <f aca="false">H48</f>
        <v>0</v>
      </c>
      <c r="E102" s="34" t="str">
        <f aca="false">IF(F48="","",TEXT(F48,"000")&amp;"/"&amp;TEXT(G48,"00")&amp;H48)</f>
        <v/>
      </c>
      <c r="F102" s="34" t="str">
        <f aca="false">IF(F48="","",IF(F48&lt;90,"NE",IF(F48&lt;180,"SE",IF(F48&lt;270,"SW","NW"))))</f>
        <v/>
      </c>
      <c r="G102" s="35" t="str">
        <f aca="false">IF(F48="","",IF(F48&gt;90,F48-90,F48+270))</f>
        <v/>
      </c>
      <c r="H102" s="34" t="str">
        <f aca="false">IF(G48="","",IF(AND(G48&gt;=0,G48&lt;=90),"✓ Válido","⚠ Revisar"))</f>
        <v/>
      </c>
    </row>
    <row r="103" customFormat="false" ht="15.75" hidden="false" customHeight="true" outlineLevel="0" collapsed="false">
      <c r="A103" s="32" t="n">
        <f aca="false">A49</f>
        <v>0</v>
      </c>
      <c r="B103" s="33" t="n">
        <f aca="false">F49</f>
        <v>0</v>
      </c>
      <c r="C103" s="33" t="n">
        <f aca="false">G49</f>
        <v>0</v>
      </c>
      <c r="D103" s="32" t="n">
        <f aca="false">H49</f>
        <v>0</v>
      </c>
      <c r="E103" s="32" t="str">
        <f aca="false">IF(F49="","",TEXT(F49,"000")&amp;"/"&amp;TEXT(G49,"00")&amp;H49)</f>
        <v/>
      </c>
      <c r="F103" s="32" t="str">
        <f aca="false">IF(F49="","",IF(F49&lt;90,"NE",IF(F49&lt;180,"SE",IF(F49&lt;270,"SW","NW"))))</f>
        <v/>
      </c>
      <c r="G103" s="33" t="str">
        <f aca="false">IF(F49="","",IF(F49&gt;90,F49-90,F49+270))</f>
        <v/>
      </c>
      <c r="H103" s="32" t="str">
        <f aca="false">IF(G49="","",IF(AND(G49&gt;=0,G49&lt;=90),"✓ Válido","⚠ Revisar"))</f>
        <v/>
      </c>
    </row>
    <row r="104" customFormat="false" ht="15.75" hidden="false" customHeight="true" outlineLevel="0" collapsed="false">
      <c r="A104" s="34" t="n">
        <f aca="false">A50</f>
        <v>0</v>
      </c>
      <c r="B104" s="35" t="n">
        <f aca="false">F50</f>
        <v>0</v>
      </c>
      <c r="C104" s="35" t="n">
        <f aca="false">G50</f>
        <v>0</v>
      </c>
      <c r="D104" s="34" t="n">
        <f aca="false">H50</f>
        <v>0</v>
      </c>
      <c r="E104" s="34" t="str">
        <f aca="false">IF(F50="","",TEXT(F50,"000")&amp;"/"&amp;TEXT(G50,"00")&amp;H50)</f>
        <v/>
      </c>
      <c r="F104" s="34" t="str">
        <f aca="false">IF(F50="","",IF(F50&lt;90,"NE",IF(F50&lt;180,"SE",IF(F50&lt;270,"SW","NW"))))</f>
        <v/>
      </c>
      <c r="G104" s="35" t="str">
        <f aca="false">IF(F50="","",IF(F50&gt;90,F50-90,F50+270))</f>
        <v/>
      </c>
      <c r="H104" s="34" t="str">
        <f aca="false">IF(G50="","",IF(AND(G50&gt;=0,G50&lt;=90),"✓ Válido","⚠ Revisar"))</f>
        <v/>
      </c>
    </row>
    <row r="105" customFormat="false" ht="15.75" hidden="false" customHeight="true" outlineLevel="0" collapsed="false">
      <c r="A105" s="32" t="n">
        <f aca="false">A51</f>
        <v>0</v>
      </c>
      <c r="B105" s="33" t="n">
        <f aca="false">F51</f>
        <v>0</v>
      </c>
      <c r="C105" s="33" t="n">
        <f aca="false">G51</f>
        <v>0</v>
      </c>
      <c r="D105" s="32" t="n">
        <f aca="false">H51</f>
        <v>0</v>
      </c>
      <c r="E105" s="32" t="str">
        <f aca="false">IF(F51="","",TEXT(F51,"000")&amp;"/"&amp;TEXT(G51,"00")&amp;H51)</f>
        <v/>
      </c>
      <c r="F105" s="32" t="str">
        <f aca="false">IF(F51="","",IF(F51&lt;90,"NE",IF(F51&lt;180,"SE",IF(F51&lt;270,"SW","NW"))))</f>
        <v/>
      </c>
      <c r="G105" s="33" t="str">
        <f aca="false">IF(F51="","",IF(F51&gt;90,F51-90,F51+270))</f>
        <v/>
      </c>
      <c r="H105" s="32" t="str">
        <f aca="false">IF(G51="","",IF(AND(G51&gt;=0,G51&lt;=90),"✓ Válido","⚠ Revisar"))</f>
        <v/>
      </c>
    </row>
    <row r="106" customFormat="false" ht="15.75" hidden="false" customHeight="true" outlineLevel="0" collapsed="false">
      <c r="A106" s="34" t="n">
        <f aca="false">A52</f>
        <v>0</v>
      </c>
      <c r="B106" s="35" t="n">
        <f aca="false">F52</f>
        <v>0</v>
      </c>
      <c r="C106" s="35" t="n">
        <f aca="false">G52</f>
        <v>0</v>
      </c>
      <c r="D106" s="34" t="n">
        <f aca="false">H52</f>
        <v>0</v>
      </c>
      <c r="E106" s="34" t="str">
        <f aca="false">IF(F52="","",TEXT(F52,"000")&amp;"/"&amp;TEXT(G52,"00")&amp;H52)</f>
        <v/>
      </c>
      <c r="F106" s="34" t="str">
        <f aca="false">IF(F52="","",IF(F52&lt;90,"NE",IF(F52&lt;180,"SE",IF(F52&lt;270,"SW","NW"))))</f>
        <v/>
      </c>
      <c r="G106" s="35" t="str">
        <f aca="false">IF(F52="","",IF(F52&gt;90,F52-90,F52+270))</f>
        <v/>
      </c>
      <c r="H106" s="34" t="str">
        <f aca="false">IF(G52="","",IF(AND(G52&gt;=0,G52&lt;=90),"✓ Válido","⚠ Revisar"))</f>
        <v/>
      </c>
    </row>
    <row r="107" customFormat="false" ht="15.75" hidden="false" customHeight="true" outlineLevel="0" collapsed="false">
      <c r="A107" s="32" t="n">
        <f aca="false">A53</f>
        <v>0</v>
      </c>
      <c r="B107" s="33" t="n">
        <f aca="false">F53</f>
        <v>0</v>
      </c>
      <c r="C107" s="33" t="n">
        <f aca="false">G53</f>
        <v>0</v>
      </c>
      <c r="D107" s="32" t="n">
        <f aca="false">H53</f>
        <v>0</v>
      </c>
      <c r="E107" s="32" t="str">
        <f aca="false">IF(F53="","",TEXT(F53,"000")&amp;"/"&amp;TEXT(G53,"00")&amp;H53)</f>
        <v/>
      </c>
      <c r="F107" s="32" t="str">
        <f aca="false">IF(F53="","",IF(F53&lt;90,"NE",IF(F53&lt;180,"SE",IF(F53&lt;270,"SW","NW"))))</f>
        <v/>
      </c>
      <c r="G107" s="33" t="str">
        <f aca="false">IF(F53="","",IF(F53&gt;90,F53-90,F53+270))</f>
        <v/>
      </c>
      <c r="H107" s="32" t="str">
        <f aca="false">IF(G53="","",IF(AND(G53&gt;=0,G53&lt;=90),"✓ Válido","⚠ Revisar"))</f>
        <v/>
      </c>
    </row>
    <row r="108" customFormat="false" ht="15.75" hidden="false" customHeight="true" outlineLevel="0" collapsed="false">
      <c r="A108" s="34" t="n">
        <f aca="false">A54</f>
        <v>0</v>
      </c>
      <c r="B108" s="35" t="n">
        <f aca="false">F54</f>
        <v>0</v>
      </c>
      <c r="C108" s="35" t="n">
        <f aca="false">G54</f>
        <v>0</v>
      </c>
      <c r="D108" s="34" t="n">
        <f aca="false">H54</f>
        <v>0</v>
      </c>
      <c r="E108" s="34" t="str">
        <f aca="false">IF(F54="","",TEXT(F54,"000")&amp;"/"&amp;TEXT(G54,"00")&amp;H54)</f>
        <v/>
      </c>
      <c r="F108" s="34" t="str">
        <f aca="false">IF(F54="","",IF(F54&lt;90,"NE",IF(F54&lt;180,"SE",IF(F54&lt;270,"SW","NW"))))</f>
        <v/>
      </c>
      <c r="G108" s="35" t="str">
        <f aca="false">IF(F54="","",IF(F54&gt;90,F54-90,F54+270))</f>
        <v/>
      </c>
      <c r="H108" s="34" t="str">
        <f aca="false">IF(G54="","",IF(AND(G54&gt;=0,G54&lt;=90),"✓ Válido","⚠ Revisar"))</f>
        <v/>
      </c>
    </row>
    <row r="109" customFormat="false" ht="15.75" hidden="false" customHeight="true" outlineLevel="0" collapsed="false">
      <c r="A109" s="32" t="n">
        <f aca="false">A55</f>
        <v>0</v>
      </c>
      <c r="B109" s="33" t="n">
        <f aca="false">F55</f>
        <v>0</v>
      </c>
      <c r="C109" s="33" t="n">
        <f aca="false">G55</f>
        <v>0</v>
      </c>
      <c r="D109" s="32" t="n">
        <f aca="false">H55</f>
        <v>0</v>
      </c>
      <c r="E109" s="32" t="str">
        <f aca="false">IF(F55="","",TEXT(F55,"000")&amp;"/"&amp;TEXT(G55,"00")&amp;H55)</f>
        <v/>
      </c>
      <c r="F109" s="32" t="str">
        <f aca="false">IF(F55="","",IF(F55&lt;90,"NE",IF(F55&lt;180,"SE",IF(F55&lt;270,"SW","NW"))))</f>
        <v/>
      </c>
      <c r="G109" s="33" t="str">
        <f aca="false">IF(F55="","",IF(F55&gt;90,F55-90,F55+270))</f>
        <v/>
      </c>
      <c r="H109" s="32" t="str">
        <f aca="false">IF(G55="","",IF(AND(G55&gt;=0,G55&lt;=90),"✓ Válido","⚠ Revisar"))</f>
        <v/>
      </c>
    </row>
    <row r="110" customFormat="false" ht="15.75" hidden="false" customHeight="true" outlineLevel="0" collapsed="false">
      <c r="A110" s="34" t="n">
        <f aca="false">A56</f>
        <v>0</v>
      </c>
      <c r="B110" s="35" t="n">
        <f aca="false">F56</f>
        <v>0</v>
      </c>
      <c r="C110" s="35" t="n">
        <f aca="false">G56</f>
        <v>0</v>
      </c>
      <c r="D110" s="34" t="n">
        <f aca="false">H56</f>
        <v>0</v>
      </c>
      <c r="E110" s="34" t="str">
        <f aca="false">IF(F56="","",TEXT(F56,"000")&amp;"/"&amp;TEXT(G56,"00")&amp;H56)</f>
        <v/>
      </c>
      <c r="F110" s="34" t="str">
        <f aca="false">IF(F56="","",IF(F56&lt;90,"NE",IF(F56&lt;180,"SE",IF(F56&lt;270,"SW","NW"))))</f>
        <v/>
      </c>
      <c r="G110" s="35" t="str">
        <f aca="false">IF(F56="","",IF(F56&gt;90,F56-90,F56+270))</f>
        <v/>
      </c>
      <c r="H110" s="34" t="str">
        <f aca="false">IF(G56="","",IF(AND(G56&gt;=0,G56&lt;=90),"✓ Válido","⚠ Revisar"))</f>
        <v/>
      </c>
    </row>
    <row r="111" customFormat="false" ht="15.75" hidden="false" customHeight="true" outlineLevel="0" collapsed="false">
      <c r="A111" s="32" t="n">
        <f aca="false">A57</f>
        <v>0</v>
      </c>
      <c r="B111" s="33" t="n">
        <f aca="false">F57</f>
        <v>0</v>
      </c>
      <c r="C111" s="33" t="n">
        <f aca="false">G57</f>
        <v>0</v>
      </c>
      <c r="D111" s="32" t="n">
        <f aca="false">H57</f>
        <v>0</v>
      </c>
      <c r="E111" s="32" t="str">
        <f aca="false">IF(F57="","",TEXT(F57,"000")&amp;"/"&amp;TEXT(G57,"00")&amp;H57)</f>
        <v/>
      </c>
      <c r="F111" s="32" t="str">
        <f aca="false">IF(F57="","",IF(F57&lt;90,"NE",IF(F57&lt;180,"SE",IF(F57&lt;270,"SW","NW"))))</f>
        <v/>
      </c>
      <c r="G111" s="33" t="str">
        <f aca="false">IF(F57="","",IF(F57&gt;90,F57-90,F57+270))</f>
        <v/>
      </c>
      <c r="H111" s="32" t="str">
        <f aca="false">IF(G57="","",IF(AND(G57&gt;=0,G57&lt;=90),"✓ Válido","⚠ Revisar"))</f>
        <v/>
      </c>
    </row>
    <row r="112" customFormat="false" ht="15.75" hidden="false" customHeight="true" outlineLevel="0" collapsed="false">
      <c r="A112" s="34" t="n">
        <f aca="false">A58</f>
        <v>0</v>
      </c>
      <c r="B112" s="35" t="n">
        <f aca="false">F58</f>
        <v>0</v>
      </c>
      <c r="C112" s="35" t="n">
        <f aca="false">G58</f>
        <v>0</v>
      </c>
      <c r="D112" s="34" t="n">
        <f aca="false">H58</f>
        <v>0</v>
      </c>
      <c r="E112" s="34" t="str">
        <f aca="false">IF(F58="","",TEXT(F58,"000")&amp;"/"&amp;TEXT(G58,"00")&amp;H58)</f>
        <v/>
      </c>
      <c r="F112" s="34" t="str">
        <f aca="false">IF(F58="","",IF(F58&lt;90,"NE",IF(F58&lt;180,"SE",IF(F58&lt;270,"SW","NW"))))</f>
        <v/>
      </c>
      <c r="G112" s="35" t="str">
        <f aca="false">IF(F58="","",IF(F58&gt;90,F58-90,F58+270))</f>
        <v/>
      </c>
      <c r="H112" s="34" t="str">
        <f aca="false">IF(G58="","",IF(AND(G58&gt;=0,G58&lt;=90),"✓ Válido","⚠ Revisar"))</f>
        <v/>
      </c>
    </row>
    <row r="113" customFormat="false" ht="15.75" hidden="false" customHeight="true" outlineLevel="0" collapsed="false">
      <c r="A113" s="32" t="n">
        <f aca="false">A59</f>
        <v>0</v>
      </c>
      <c r="B113" s="33" t="n">
        <f aca="false">F59</f>
        <v>0</v>
      </c>
      <c r="C113" s="33" t="n">
        <f aca="false">G59</f>
        <v>0</v>
      </c>
      <c r="D113" s="32" t="n">
        <f aca="false">H59</f>
        <v>0</v>
      </c>
      <c r="E113" s="32" t="str">
        <f aca="false">IF(F59="","",TEXT(F59,"000")&amp;"/"&amp;TEXT(G59,"00")&amp;H59)</f>
        <v/>
      </c>
      <c r="F113" s="32" t="str">
        <f aca="false">IF(F59="","",IF(F59&lt;90,"NE",IF(F59&lt;180,"SE",IF(F59&lt;270,"SW","NW"))))</f>
        <v/>
      </c>
      <c r="G113" s="33" t="str">
        <f aca="false">IF(F59="","",IF(F59&gt;90,F59-90,F59+270))</f>
        <v/>
      </c>
      <c r="H113" s="32" t="str">
        <f aca="false">IF(G59="","",IF(AND(G59&gt;=0,G59&lt;=90),"✓ Válido","⚠ Revisar"))</f>
        <v/>
      </c>
    </row>
    <row r="114" customFormat="false" ht="15.75" hidden="false" customHeight="true" outlineLevel="0" collapsed="false">
      <c r="A114" s="34" t="n">
        <f aca="false">A60</f>
        <v>0</v>
      </c>
      <c r="B114" s="35" t="n">
        <f aca="false">F60</f>
        <v>0</v>
      </c>
      <c r="C114" s="35" t="n">
        <f aca="false">G60</f>
        <v>0</v>
      </c>
      <c r="D114" s="34" t="n">
        <f aca="false">H60</f>
        <v>0</v>
      </c>
      <c r="E114" s="34" t="str">
        <f aca="false">IF(F60="","",TEXT(F60,"000")&amp;"/"&amp;TEXT(G60,"00")&amp;H60)</f>
        <v/>
      </c>
      <c r="F114" s="34" t="str">
        <f aca="false">IF(F60="","",IF(F60&lt;90,"NE",IF(F60&lt;180,"SE",IF(F60&lt;270,"SW","NW"))))</f>
        <v/>
      </c>
      <c r="G114" s="35" t="str">
        <f aca="false">IF(F60="","",IF(F60&gt;90,F60-90,F60+270))</f>
        <v/>
      </c>
      <c r="H114" s="34" t="str">
        <f aca="false">IF(G60="","",IF(AND(G60&gt;=0,G60&lt;=90),"✓ Válido","⚠ Revisar"))</f>
        <v/>
      </c>
    </row>
    <row r="115" customFormat="false" ht="15.75" hidden="false" customHeight="true" outlineLevel="0" collapsed="false">
      <c r="A115" s="32" t="n">
        <f aca="false">A61</f>
        <v>0</v>
      </c>
      <c r="B115" s="33" t="n">
        <f aca="false">F61</f>
        <v>0</v>
      </c>
      <c r="C115" s="33" t="n">
        <f aca="false">G61</f>
        <v>0</v>
      </c>
      <c r="D115" s="32" t="n">
        <f aca="false">H61</f>
        <v>0</v>
      </c>
      <c r="E115" s="32" t="str">
        <f aca="false">IF(F61="","",TEXT(F61,"000")&amp;"/"&amp;TEXT(G61,"00")&amp;H61)</f>
        <v/>
      </c>
      <c r="F115" s="32" t="str">
        <f aca="false">IF(F61="","",IF(F61&lt;90,"NE",IF(F61&lt;180,"SE",IF(F61&lt;270,"SW","NW"))))</f>
        <v/>
      </c>
      <c r="G115" s="33" t="str">
        <f aca="false">IF(F61="","",IF(F61&gt;90,F61-90,F61+270))</f>
        <v/>
      </c>
      <c r="H115" s="32" t="str">
        <f aca="false">IF(G61="","",IF(AND(G61&gt;=0,G61&lt;=90),"✓ Válido","⚠ Revisar"))</f>
        <v/>
      </c>
    </row>
    <row r="116" customFormat="false" ht="15.75" hidden="false" customHeight="true" outlineLevel="0" collapsed="false">
      <c r="A116" s="34" t="n">
        <f aca="false">A62</f>
        <v>0</v>
      </c>
      <c r="B116" s="35" t="n">
        <f aca="false">F62</f>
        <v>0</v>
      </c>
      <c r="C116" s="35" t="n">
        <f aca="false">G62</f>
        <v>0</v>
      </c>
      <c r="D116" s="34" t="n">
        <f aca="false">H62</f>
        <v>0</v>
      </c>
      <c r="E116" s="34" t="str">
        <f aca="false">IF(F62="","",TEXT(F62,"000")&amp;"/"&amp;TEXT(G62,"00")&amp;H62)</f>
        <v/>
      </c>
      <c r="F116" s="34" t="str">
        <f aca="false">IF(F62="","",IF(F62&lt;90,"NE",IF(F62&lt;180,"SE",IF(F62&lt;270,"SW","NW"))))</f>
        <v/>
      </c>
      <c r="G116" s="35" t="str">
        <f aca="false">IF(F62="","",IF(F62&gt;90,F62-90,F62+270))</f>
        <v/>
      </c>
      <c r="H116" s="34" t="str">
        <f aca="false">IF(G62="","",IF(AND(G62&gt;=0,G62&lt;=90),"✓ Válido","⚠ Revisar"))</f>
        <v/>
      </c>
    </row>
    <row r="117" customFormat="false" ht="15.75" hidden="false" customHeight="true" outlineLevel="0" collapsed="false">
      <c r="A117" s="32" t="n">
        <f aca="false">A63</f>
        <v>0</v>
      </c>
      <c r="B117" s="33" t="n">
        <f aca="false">F63</f>
        <v>0</v>
      </c>
      <c r="C117" s="33" t="n">
        <f aca="false">G63</f>
        <v>0</v>
      </c>
      <c r="D117" s="32" t="n">
        <f aca="false">H63</f>
        <v>0</v>
      </c>
      <c r="E117" s="32" t="str">
        <f aca="false">IF(F63="","",TEXT(F63,"000")&amp;"/"&amp;TEXT(G63,"00")&amp;H63)</f>
        <v/>
      </c>
      <c r="F117" s="32" t="str">
        <f aca="false">IF(F63="","",IF(F63&lt;90,"NE",IF(F63&lt;180,"SE",IF(F63&lt;270,"SW","NW"))))</f>
        <v/>
      </c>
      <c r="G117" s="33" t="str">
        <f aca="false">IF(F63="","",IF(F63&gt;90,F63-90,F63+270))</f>
        <v/>
      </c>
      <c r="H117" s="32" t="str">
        <f aca="false">IF(G63="","",IF(AND(G63&gt;=0,G63&lt;=90),"✓ Válido","⚠ Revisar"))</f>
        <v/>
      </c>
    </row>
    <row r="118" customFormat="false" ht="15.75" hidden="false" customHeight="true" outlineLevel="0" collapsed="false">
      <c r="A118" s="34" t="n">
        <f aca="false">A64</f>
        <v>0</v>
      </c>
      <c r="B118" s="35" t="n">
        <f aca="false">F64</f>
        <v>0</v>
      </c>
      <c r="C118" s="35" t="n">
        <f aca="false">G64</f>
        <v>0</v>
      </c>
      <c r="D118" s="34" t="n">
        <f aca="false">H64</f>
        <v>0</v>
      </c>
      <c r="E118" s="34" t="str">
        <f aca="false">IF(F64="","",TEXT(F64,"000")&amp;"/"&amp;TEXT(G64,"00")&amp;H64)</f>
        <v/>
      </c>
      <c r="F118" s="34" t="str">
        <f aca="false">IF(F64="","",IF(F64&lt;90,"NE",IF(F64&lt;180,"SE",IF(F64&lt;270,"SW","NW"))))</f>
        <v/>
      </c>
      <c r="G118" s="35" t="str">
        <f aca="false">IF(F64="","",IF(F64&gt;90,F64-90,F64+270))</f>
        <v/>
      </c>
      <c r="H118" s="34" t="str">
        <f aca="false">IF(G64="","",IF(AND(G64&gt;=0,G64&lt;=90),"✓ Válido","⚠ Revisar"))</f>
        <v/>
      </c>
    </row>
    <row r="119" customFormat="false" ht="15.75" hidden="false" customHeight="true" outlineLevel="0" collapsed="false">
      <c r="A119" s="32" t="n">
        <f aca="false">A65</f>
        <v>0</v>
      </c>
      <c r="B119" s="33" t="n">
        <f aca="false">F65</f>
        <v>0</v>
      </c>
      <c r="C119" s="33" t="n">
        <f aca="false">G65</f>
        <v>0</v>
      </c>
      <c r="D119" s="32" t="n">
        <f aca="false">H65</f>
        <v>0</v>
      </c>
      <c r="E119" s="32" t="str">
        <f aca="false">IF(F65="","",TEXT(F65,"000")&amp;"/"&amp;TEXT(G65,"00")&amp;H65)</f>
        <v/>
      </c>
      <c r="F119" s="32" t="str">
        <f aca="false">IF(F65="","",IF(F65&lt;90,"NE",IF(F65&lt;180,"SE",IF(F65&lt;270,"SW","NW"))))</f>
        <v/>
      </c>
      <c r="G119" s="33" t="str">
        <f aca="false">IF(F65="","",IF(F65&gt;90,F65-90,F65+270))</f>
        <v/>
      </c>
      <c r="H119" s="32" t="str">
        <f aca="false">IF(G65="","",IF(AND(G65&gt;=0,G65&lt;=90),"✓ Válido","⚠ Revisar"))</f>
        <v/>
      </c>
    </row>
    <row r="120" customFormat="false" ht="15.75" hidden="false" customHeight="true" outlineLevel="0" collapsed="false">
      <c r="A120" s="34" t="n">
        <f aca="false">A66</f>
        <v>0</v>
      </c>
      <c r="B120" s="35" t="n">
        <f aca="false">F66</f>
        <v>0</v>
      </c>
      <c r="C120" s="35" t="n">
        <f aca="false">G66</f>
        <v>0</v>
      </c>
      <c r="D120" s="34" t="n">
        <f aca="false">H66</f>
        <v>0</v>
      </c>
      <c r="E120" s="34" t="str">
        <f aca="false">IF(F66="","",TEXT(F66,"000")&amp;"/"&amp;TEXT(G66,"00")&amp;H66)</f>
        <v/>
      </c>
      <c r="F120" s="34" t="str">
        <f aca="false">IF(F66="","",IF(F66&lt;90,"NE",IF(F66&lt;180,"SE",IF(F66&lt;270,"SW","NW"))))</f>
        <v/>
      </c>
      <c r="G120" s="35" t="str">
        <f aca="false">IF(F66="","",IF(F66&gt;90,F66-90,F66+270))</f>
        <v/>
      </c>
      <c r="H120" s="34" t="str">
        <f aca="false">IF(G66="","",IF(AND(G66&gt;=0,G66&lt;=90),"✓ Válido","⚠ Revisar"))</f>
        <v/>
      </c>
    </row>
    <row r="121" customFormat="false" ht="15.75" hidden="false" customHeight="true" outlineLevel="0" collapsed="false">
      <c r="A121" s="32" t="n">
        <f aca="false">A67</f>
        <v>0</v>
      </c>
      <c r="B121" s="33" t="n">
        <f aca="false">F67</f>
        <v>0</v>
      </c>
      <c r="C121" s="33" t="n">
        <f aca="false">G67</f>
        <v>0</v>
      </c>
      <c r="D121" s="32" t="n">
        <f aca="false">H67</f>
        <v>0</v>
      </c>
      <c r="E121" s="32" t="str">
        <f aca="false">IF(F67="","",TEXT(F67,"000")&amp;"/"&amp;TEXT(G67,"00")&amp;H67)</f>
        <v/>
      </c>
      <c r="F121" s="32" t="str">
        <f aca="false">IF(F67="","",IF(F67&lt;90,"NE",IF(F67&lt;180,"SE",IF(F67&lt;270,"SW","NW"))))</f>
        <v/>
      </c>
      <c r="G121" s="33" t="str">
        <f aca="false">IF(F67="","",IF(F67&gt;90,F67-90,F67+270))</f>
        <v/>
      </c>
      <c r="H121" s="32" t="str">
        <f aca="false">IF(G67="","",IF(AND(G67&gt;=0,G67&lt;=90),"✓ Válido","⚠ Revisar"))</f>
        <v/>
      </c>
    </row>
    <row r="122" customFormat="false" ht="15.75" hidden="false" customHeight="true" outlineLevel="0" collapsed="false">
      <c r="A122" s="34" t="n">
        <f aca="false">A68</f>
        <v>0</v>
      </c>
      <c r="B122" s="35" t="n">
        <f aca="false">F68</f>
        <v>0</v>
      </c>
      <c r="C122" s="35" t="n">
        <f aca="false">G68</f>
        <v>0</v>
      </c>
      <c r="D122" s="34" t="n">
        <f aca="false">H68</f>
        <v>0</v>
      </c>
      <c r="E122" s="34" t="str">
        <f aca="false">IF(F68="","",TEXT(F68,"000")&amp;"/"&amp;TEXT(G68,"00")&amp;H68)</f>
        <v/>
      </c>
      <c r="F122" s="34" t="str">
        <f aca="false">IF(F68="","",IF(F68&lt;90,"NE",IF(F68&lt;180,"SE",IF(F68&lt;270,"SW","NW"))))</f>
        <v/>
      </c>
      <c r="G122" s="35" t="str">
        <f aca="false">IF(F68="","",IF(F68&gt;90,F68-90,F68+270))</f>
        <v/>
      </c>
      <c r="H122" s="34" t="str">
        <f aca="false">IF(G68="","",IF(AND(G68&gt;=0,G68&lt;=90),"✓ Válido","⚠ Revisar"))</f>
        <v/>
      </c>
    </row>
    <row r="123" customFormat="false" ht="15.75" hidden="false" customHeight="true" outlineLevel="0" collapsed="false">
      <c r="A123" s="32" t="n">
        <f aca="false">A69</f>
        <v>0</v>
      </c>
      <c r="B123" s="33" t="n">
        <f aca="false">F69</f>
        <v>0</v>
      </c>
      <c r="C123" s="33" t="n">
        <f aca="false">G69</f>
        <v>0</v>
      </c>
      <c r="D123" s="32" t="n">
        <f aca="false">H69</f>
        <v>0</v>
      </c>
      <c r="E123" s="32" t="str">
        <f aca="false">IF(F69="","",TEXT(F69,"000")&amp;"/"&amp;TEXT(G69,"00")&amp;H69)</f>
        <v/>
      </c>
      <c r="F123" s="32" t="str">
        <f aca="false">IF(F69="","",IF(F69&lt;90,"NE",IF(F69&lt;180,"SE",IF(F69&lt;270,"SW","NW"))))</f>
        <v/>
      </c>
      <c r="G123" s="33" t="str">
        <f aca="false">IF(F69="","",IF(F69&gt;90,F69-90,F69+270))</f>
        <v/>
      </c>
      <c r="H123" s="32" t="str">
        <f aca="false">IF(G69="","",IF(AND(G69&gt;=0,G69&lt;=90),"✓ Válido","⚠ Revisar"))</f>
        <v/>
      </c>
    </row>
    <row r="124" customFormat="false" ht="15.75" hidden="false" customHeight="true" outlineLevel="0" collapsed="false">
      <c r="A124" s="34" t="n">
        <f aca="false">A70</f>
        <v>0</v>
      </c>
      <c r="B124" s="35" t="n">
        <f aca="false">F70</f>
        <v>0</v>
      </c>
      <c r="C124" s="35" t="n">
        <f aca="false">G70</f>
        <v>0</v>
      </c>
      <c r="D124" s="34" t="n">
        <f aca="false">H70</f>
        <v>0</v>
      </c>
      <c r="E124" s="34" t="str">
        <f aca="false">IF(F70="","",TEXT(F70,"000")&amp;"/"&amp;TEXT(G70,"00")&amp;H70)</f>
        <v/>
      </c>
      <c r="F124" s="34" t="str">
        <f aca="false">IF(F70="","",IF(F70&lt;90,"NE",IF(F70&lt;180,"SE",IF(F70&lt;270,"SW","NW"))))</f>
        <v/>
      </c>
      <c r="G124" s="35" t="str">
        <f aca="false">IF(F70="","",IF(F70&gt;90,F70-90,F70+270))</f>
        <v/>
      </c>
      <c r="H124" s="34" t="str">
        <f aca="false">IF(G70="","",IF(AND(G70&gt;=0,G70&lt;=90),"✓ Válido","⚠ Revisar"))</f>
        <v/>
      </c>
    </row>
  </sheetData>
  <mergeCells count="25">
    <mergeCell ref="A1:T1"/>
    <mergeCell ref="A2:T2"/>
    <mergeCell ref="A4:T4"/>
    <mergeCell ref="A5:T5"/>
    <mergeCell ref="A6:T6"/>
    <mergeCell ref="A7:T7"/>
    <mergeCell ref="A8:T8"/>
    <mergeCell ref="A9:T9"/>
    <mergeCell ref="A11:T11"/>
    <mergeCell ref="B12:H12"/>
    <mergeCell ref="J12:L12"/>
    <mergeCell ref="B13:H13"/>
    <mergeCell ref="J13:L13"/>
    <mergeCell ref="B14:H14"/>
    <mergeCell ref="J14:L14"/>
    <mergeCell ref="B15:H15"/>
    <mergeCell ref="B16:H16"/>
    <mergeCell ref="A18:T18"/>
    <mergeCell ref="A19:B19"/>
    <mergeCell ref="C19:E19"/>
    <mergeCell ref="F19:J19"/>
    <mergeCell ref="K19:N19"/>
    <mergeCell ref="O19:Q19"/>
    <mergeCell ref="R19:T19"/>
    <mergeCell ref="A73:T73"/>
  </mergeCells>
  <dataValidations count="250">
    <dataValidation allowBlank="true" errorStyle="stop" operator="between" showDropDown="false" showErrorMessage="false" showInputMessage="false" sqref="C21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1" type="list">
      <formula1>"N,NE,E,SE,S,SW,W,NW"</formula1>
      <formula2>0</formula2>
    </dataValidation>
    <dataValidation allowBlank="true" errorStyle="stop" operator="between" showDropDown="false" showErrorMessage="false" showInputMessage="false" sqref="J21" type="list">
      <formula1>"Alta,Media,Baja,Estimada"</formula1>
      <formula2>0</formula2>
    </dataValidation>
    <dataValidation allowBlank="true" errorStyle="stop" operator="between" showDropDown="false" showErrorMessage="false" showInputMessage="false" sqref="M21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1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2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2" type="list">
      <formula1>"N,NE,E,SE,S,SW,W,NW"</formula1>
      <formula2>0</formula2>
    </dataValidation>
    <dataValidation allowBlank="true" errorStyle="stop" operator="between" showDropDown="false" showErrorMessage="false" showInputMessage="false" sqref="J22" type="list">
      <formula1>"Alta,Media,Baja,Estimada"</formula1>
      <formula2>0</formula2>
    </dataValidation>
    <dataValidation allowBlank="true" errorStyle="stop" operator="between" showDropDown="false" showErrorMessage="false" showInputMessage="false" sqref="M22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2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3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3" type="list">
      <formula1>"N,NE,E,SE,S,SW,W,NW"</formula1>
      <formula2>0</formula2>
    </dataValidation>
    <dataValidation allowBlank="true" errorStyle="stop" operator="between" showDropDown="false" showErrorMessage="false" showInputMessage="false" sqref="J23" type="list">
      <formula1>"Alta,Media,Baja,Estimada"</formula1>
      <formula2>0</formula2>
    </dataValidation>
    <dataValidation allowBlank="true" errorStyle="stop" operator="between" showDropDown="false" showErrorMessage="false" showInputMessage="false" sqref="M23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3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4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4" type="list">
      <formula1>"N,NE,E,SE,S,SW,W,NW"</formula1>
      <formula2>0</formula2>
    </dataValidation>
    <dataValidation allowBlank="true" errorStyle="stop" operator="between" showDropDown="false" showErrorMessage="false" showInputMessage="false" sqref="J24" type="list">
      <formula1>"Alta,Media,Baja,Estimada"</formula1>
      <formula2>0</formula2>
    </dataValidation>
    <dataValidation allowBlank="true" errorStyle="stop" operator="between" showDropDown="false" showErrorMessage="false" showInputMessage="false" sqref="M24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4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5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5" type="list">
      <formula1>"N,NE,E,SE,S,SW,W,NW"</formula1>
      <formula2>0</formula2>
    </dataValidation>
    <dataValidation allowBlank="true" errorStyle="stop" operator="between" showDropDown="false" showErrorMessage="false" showInputMessage="false" sqref="J25" type="list">
      <formula1>"Alta,Media,Baja,Estimada"</formula1>
      <formula2>0</formula2>
    </dataValidation>
    <dataValidation allowBlank="true" errorStyle="stop" operator="between" showDropDown="false" showErrorMessage="false" showInputMessage="false" sqref="M25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5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6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6" type="list">
      <formula1>"N,NE,E,SE,S,SW,W,NW"</formula1>
      <formula2>0</formula2>
    </dataValidation>
    <dataValidation allowBlank="true" errorStyle="stop" operator="between" showDropDown="false" showErrorMessage="false" showInputMessage="false" sqref="J26" type="list">
      <formula1>"Alta,Media,Baja,Estimada"</formula1>
      <formula2>0</formula2>
    </dataValidation>
    <dataValidation allowBlank="true" errorStyle="stop" operator="between" showDropDown="false" showErrorMessage="false" showInputMessage="false" sqref="M26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6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7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7" type="list">
      <formula1>"N,NE,E,SE,S,SW,W,NW"</formula1>
      <formula2>0</formula2>
    </dataValidation>
    <dataValidation allowBlank="true" errorStyle="stop" operator="between" showDropDown="false" showErrorMessage="false" showInputMessage="false" sqref="J27" type="list">
      <formula1>"Alta,Media,Baja,Estimada"</formula1>
      <formula2>0</formula2>
    </dataValidation>
    <dataValidation allowBlank="true" errorStyle="stop" operator="between" showDropDown="false" showErrorMessage="false" showInputMessage="false" sqref="M27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7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8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8" type="list">
      <formula1>"N,NE,E,SE,S,SW,W,NW"</formula1>
      <formula2>0</formula2>
    </dataValidation>
    <dataValidation allowBlank="true" errorStyle="stop" operator="between" showDropDown="false" showErrorMessage="false" showInputMessage="false" sqref="J28" type="list">
      <formula1>"Alta,Media,Baja,Estimada"</formula1>
      <formula2>0</formula2>
    </dataValidation>
    <dataValidation allowBlank="true" errorStyle="stop" operator="between" showDropDown="false" showErrorMessage="false" showInputMessage="false" sqref="M28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8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29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29" type="list">
      <formula1>"N,NE,E,SE,S,SW,W,NW"</formula1>
      <formula2>0</formula2>
    </dataValidation>
    <dataValidation allowBlank="true" errorStyle="stop" operator="between" showDropDown="false" showErrorMessage="false" showInputMessage="false" sqref="J29" type="list">
      <formula1>"Alta,Media,Baja,Estimada"</formula1>
      <formula2>0</formula2>
    </dataValidation>
    <dataValidation allowBlank="true" errorStyle="stop" operator="between" showDropDown="false" showErrorMessage="false" showInputMessage="false" sqref="M29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29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0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0" type="list">
      <formula1>"N,NE,E,SE,S,SW,W,NW"</formula1>
      <formula2>0</formula2>
    </dataValidation>
    <dataValidation allowBlank="true" errorStyle="stop" operator="between" showDropDown="false" showErrorMessage="false" showInputMessage="false" sqref="J30" type="list">
      <formula1>"Alta,Media,Baja,Estimada"</formula1>
      <formula2>0</formula2>
    </dataValidation>
    <dataValidation allowBlank="true" errorStyle="stop" operator="between" showDropDown="false" showErrorMessage="false" showInputMessage="false" sqref="M30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0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1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1" type="list">
      <formula1>"N,NE,E,SE,S,SW,W,NW"</formula1>
      <formula2>0</formula2>
    </dataValidation>
    <dataValidation allowBlank="true" errorStyle="stop" operator="between" showDropDown="false" showErrorMessage="false" showInputMessage="false" sqref="J31" type="list">
      <formula1>"Alta,Media,Baja,Estimada"</formula1>
      <formula2>0</formula2>
    </dataValidation>
    <dataValidation allowBlank="true" errorStyle="stop" operator="between" showDropDown="false" showErrorMessage="false" showInputMessage="false" sqref="M31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1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2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2" type="list">
      <formula1>"N,NE,E,SE,S,SW,W,NW"</formula1>
      <formula2>0</formula2>
    </dataValidation>
    <dataValidation allowBlank="true" errorStyle="stop" operator="between" showDropDown="false" showErrorMessage="false" showInputMessage="false" sqref="J32" type="list">
      <formula1>"Alta,Media,Baja,Estimada"</formula1>
      <formula2>0</formula2>
    </dataValidation>
    <dataValidation allowBlank="true" errorStyle="stop" operator="between" showDropDown="false" showErrorMessage="false" showInputMessage="false" sqref="M32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2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3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3" type="list">
      <formula1>"N,NE,E,SE,S,SW,W,NW"</formula1>
      <formula2>0</formula2>
    </dataValidation>
    <dataValidation allowBlank="true" errorStyle="stop" operator="between" showDropDown="false" showErrorMessage="false" showInputMessage="false" sqref="J33" type="list">
      <formula1>"Alta,Media,Baja,Estimada"</formula1>
      <formula2>0</formula2>
    </dataValidation>
    <dataValidation allowBlank="true" errorStyle="stop" operator="between" showDropDown="false" showErrorMessage="false" showInputMessage="false" sqref="M33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3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4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4" type="list">
      <formula1>"N,NE,E,SE,S,SW,W,NW"</formula1>
      <formula2>0</formula2>
    </dataValidation>
    <dataValidation allowBlank="true" errorStyle="stop" operator="between" showDropDown="false" showErrorMessage="false" showInputMessage="false" sqref="J34" type="list">
      <formula1>"Alta,Media,Baja,Estimada"</formula1>
      <formula2>0</formula2>
    </dataValidation>
    <dataValidation allowBlank="true" errorStyle="stop" operator="between" showDropDown="false" showErrorMessage="false" showInputMessage="false" sqref="M34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4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5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5" type="list">
      <formula1>"N,NE,E,SE,S,SW,W,NW"</formula1>
      <formula2>0</formula2>
    </dataValidation>
    <dataValidation allowBlank="true" errorStyle="stop" operator="between" showDropDown="false" showErrorMessage="false" showInputMessage="false" sqref="J35" type="list">
      <formula1>"Alta,Media,Baja,Estimada"</formula1>
      <formula2>0</formula2>
    </dataValidation>
    <dataValidation allowBlank="true" errorStyle="stop" operator="between" showDropDown="false" showErrorMessage="false" showInputMessage="false" sqref="M35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5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6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6" type="list">
      <formula1>"N,NE,E,SE,S,SW,W,NW"</formula1>
      <formula2>0</formula2>
    </dataValidation>
    <dataValidation allowBlank="true" errorStyle="stop" operator="between" showDropDown="false" showErrorMessage="false" showInputMessage="false" sqref="J36" type="list">
      <formula1>"Alta,Media,Baja,Estimada"</formula1>
      <formula2>0</formula2>
    </dataValidation>
    <dataValidation allowBlank="true" errorStyle="stop" operator="between" showDropDown="false" showErrorMessage="false" showInputMessage="false" sqref="M36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6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7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7" type="list">
      <formula1>"N,NE,E,SE,S,SW,W,NW"</formula1>
      <formula2>0</formula2>
    </dataValidation>
    <dataValidation allowBlank="true" errorStyle="stop" operator="between" showDropDown="false" showErrorMessage="false" showInputMessage="false" sqref="J37" type="list">
      <formula1>"Alta,Media,Baja,Estimada"</formula1>
      <formula2>0</formula2>
    </dataValidation>
    <dataValidation allowBlank="true" errorStyle="stop" operator="between" showDropDown="false" showErrorMessage="false" showInputMessage="false" sqref="M37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7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8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8" type="list">
      <formula1>"N,NE,E,SE,S,SW,W,NW"</formula1>
      <formula2>0</formula2>
    </dataValidation>
    <dataValidation allowBlank="true" errorStyle="stop" operator="between" showDropDown="false" showErrorMessage="false" showInputMessage="false" sqref="J38" type="list">
      <formula1>"Alta,Media,Baja,Estimada"</formula1>
      <formula2>0</formula2>
    </dataValidation>
    <dataValidation allowBlank="true" errorStyle="stop" operator="between" showDropDown="false" showErrorMessage="false" showInputMessage="false" sqref="M38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8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39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39" type="list">
      <formula1>"N,NE,E,SE,S,SW,W,NW"</formula1>
      <formula2>0</formula2>
    </dataValidation>
    <dataValidation allowBlank="true" errorStyle="stop" operator="between" showDropDown="false" showErrorMessage="false" showInputMessage="false" sqref="J39" type="list">
      <formula1>"Alta,Media,Baja,Estimada"</formula1>
      <formula2>0</formula2>
    </dataValidation>
    <dataValidation allowBlank="true" errorStyle="stop" operator="between" showDropDown="false" showErrorMessage="false" showInputMessage="false" sqref="M39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39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0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0" type="list">
      <formula1>"N,NE,E,SE,S,SW,W,NW"</formula1>
      <formula2>0</formula2>
    </dataValidation>
    <dataValidation allowBlank="true" errorStyle="stop" operator="between" showDropDown="false" showErrorMessage="false" showInputMessage="false" sqref="J40" type="list">
      <formula1>"Alta,Media,Baja,Estimada"</formula1>
      <formula2>0</formula2>
    </dataValidation>
    <dataValidation allowBlank="true" errorStyle="stop" operator="between" showDropDown="false" showErrorMessage="false" showInputMessage="false" sqref="M40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0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1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1" type="list">
      <formula1>"N,NE,E,SE,S,SW,W,NW"</formula1>
      <formula2>0</formula2>
    </dataValidation>
    <dataValidation allowBlank="true" errorStyle="stop" operator="between" showDropDown="false" showErrorMessage="false" showInputMessage="false" sqref="J41" type="list">
      <formula1>"Alta,Media,Baja,Estimada"</formula1>
      <formula2>0</formula2>
    </dataValidation>
    <dataValidation allowBlank="true" errorStyle="stop" operator="between" showDropDown="false" showErrorMessage="false" showInputMessage="false" sqref="M41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1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2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2" type="list">
      <formula1>"N,NE,E,SE,S,SW,W,NW"</formula1>
      <formula2>0</formula2>
    </dataValidation>
    <dataValidation allowBlank="true" errorStyle="stop" operator="between" showDropDown="false" showErrorMessage="false" showInputMessage="false" sqref="J42" type="list">
      <formula1>"Alta,Media,Baja,Estimada"</formula1>
      <formula2>0</formula2>
    </dataValidation>
    <dataValidation allowBlank="true" errorStyle="stop" operator="between" showDropDown="false" showErrorMessage="false" showInputMessage="false" sqref="M42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2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3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3" type="list">
      <formula1>"N,NE,E,SE,S,SW,W,NW"</formula1>
      <formula2>0</formula2>
    </dataValidation>
    <dataValidation allowBlank="true" errorStyle="stop" operator="between" showDropDown="false" showErrorMessage="false" showInputMessage="false" sqref="J43" type="list">
      <formula1>"Alta,Media,Baja,Estimada"</formula1>
      <formula2>0</formula2>
    </dataValidation>
    <dataValidation allowBlank="true" errorStyle="stop" operator="between" showDropDown="false" showErrorMessage="false" showInputMessage="false" sqref="M43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3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4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4" type="list">
      <formula1>"N,NE,E,SE,S,SW,W,NW"</formula1>
      <formula2>0</formula2>
    </dataValidation>
    <dataValidation allowBlank="true" errorStyle="stop" operator="between" showDropDown="false" showErrorMessage="false" showInputMessage="false" sqref="J44" type="list">
      <formula1>"Alta,Media,Baja,Estimada"</formula1>
      <formula2>0</formula2>
    </dataValidation>
    <dataValidation allowBlank="true" errorStyle="stop" operator="between" showDropDown="false" showErrorMessage="false" showInputMessage="false" sqref="M44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4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5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5" type="list">
      <formula1>"N,NE,E,SE,S,SW,W,NW"</formula1>
      <formula2>0</formula2>
    </dataValidation>
    <dataValidation allowBlank="true" errorStyle="stop" operator="between" showDropDown="false" showErrorMessage="false" showInputMessage="false" sqref="J45" type="list">
      <formula1>"Alta,Media,Baja,Estimada"</formula1>
      <formula2>0</formula2>
    </dataValidation>
    <dataValidation allowBlank="true" errorStyle="stop" operator="between" showDropDown="false" showErrorMessage="false" showInputMessage="false" sqref="M45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5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6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6" type="list">
      <formula1>"N,NE,E,SE,S,SW,W,NW"</formula1>
      <formula2>0</formula2>
    </dataValidation>
    <dataValidation allowBlank="true" errorStyle="stop" operator="between" showDropDown="false" showErrorMessage="false" showInputMessage="false" sqref="J46" type="list">
      <formula1>"Alta,Media,Baja,Estimada"</formula1>
      <formula2>0</formula2>
    </dataValidation>
    <dataValidation allowBlank="true" errorStyle="stop" operator="between" showDropDown="false" showErrorMessage="false" showInputMessage="false" sqref="M46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6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7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7" type="list">
      <formula1>"N,NE,E,SE,S,SW,W,NW"</formula1>
      <formula2>0</formula2>
    </dataValidation>
    <dataValidation allowBlank="true" errorStyle="stop" operator="between" showDropDown="false" showErrorMessage="false" showInputMessage="false" sqref="J47" type="list">
      <formula1>"Alta,Media,Baja,Estimada"</formula1>
      <formula2>0</formula2>
    </dataValidation>
    <dataValidation allowBlank="true" errorStyle="stop" operator="between" showDropDown="false" showErrorMessage="false" showInputMessage="false" sqref="M47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7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8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8" type="list">
      <formula1>"N,NE,E,SE,S,SW,W,NW"</formula1>
      <formula2>0</formula2>
    </dataValidation>
    <dataValidation allowBlank="true" errorStyle="stop" operator="between" showDropDown="false" showErrorMessage="false" showInputMessage="false" sqref="J48" type="list">
      <formula1>"Alta,Media,Baja,Estimada"</formula1>
      <formula2>0</formula2>
    </dataValidation>
    <dataValidation allowBlank="true" errorStyle="stop" operator="between" showDropDown="false" showErrorMessage="false" showInputMessage="false" sqref="M48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8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49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49" type="list">
      <formula1>"N,NE,E,SE,S,SW,W,NW"</formula1>
      <formula2>0</formula2>
    </dataValidation>
    <dataValidation allowBlank="true" errorStyle="stop" operator="between" showDropDown="false" showErrorMessage="false" showInputMessage="false" sqref="J49" type="list">
      <formula1>"Alta,Media,Baja,Estimada"</formula1>
      <formula2>0</formula2>
    </dataValidation>
    <dataValidation allowBlank="true" errorStyle="stop" operator="between" showDropDown="false" showErrorMessage="false" showInputMessage="false" sqref="M49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49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0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0" type="list">
      <formula1>"N,NE,E,SE,S,SW,W,NW"</formula1>
      <formula2>0</formula2>
    </dataValidation>
    <dataValidation allowBlank="true" errorStyle="stop" operator="between" showDropDown="false" showErrorMessage="false" showInputMessage="false" sqref="J50" type="list">
      <formula1>"Alta,Media,Baja,Estimada"</formula1>
      <formula2>0</formula2>
    </dataValidation>
    <dataValidation allowBlank="true" errorStyle="stop" operator="between" showDropDown="false" showErrorMessage="false" showInputMessage="false" sqref="M50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0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1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1" type="list">
      <formula1>"N,NE,E,SE,S,SW,W,NW"</formula1>
      <formula2>0</formula2>
    </dataValidation>
    <dataValidation allowBlank="true" errorStyle="stop" operator="between" showDropDown="false" showErrorMessage="false" showInputMessage="false" sqref="J51" type="list">
      <formula1>"Alta,Media,Baja,Estimada"</formula1>
      <formula2>0</formula2>
    </dataValidation>
    <dataValidation allowBlank="true" errorStyle="stop" operator="between" showDropDown="false" showErrorMessage="false" showInputMessage="false" sqref="M51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1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2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2" type="list">
      <formula1>"N,NE,E,SE,S,SW,W,NW"</formula1>
      <formula2>0</formula2>
    </dataValidation>
    <dataValidation allowBlank="true" errorStyle="stop" operator="between" showDropDown="false" showErrorMessage="false" showInputMessage="false" sqref="J52" type="list">
      <formula1>"Alta,Media,Baja,Estimada"</formula1>
      <formula2>0</formula2>
    </dataValidation>
    <dataValidation allowBlank="true" errorStyle="stop" operator="between" showDropDown="false" showErrorMessage="false" showInputMessage="false" sqref="M52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2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3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3" type="list">
      <formula1>"N,NE,E,SE,S,SW,W,NW"</formula1>
      <formula2>0</formula2>
    </dataValidation>
    <dataValidation allowBlank="true" errorStyle="stop" operator="between" showDropDown="false" showErrorMessage="false" showInputMessage="false" sqref="J53" type="list">
      <formula1>"Alta,Media,Baja,Estimada"</formula1>
      <formula2>0</formula2>
    </dataValidation>
    <dataValidation allowBlank="true" errorStyle="stop" operator="between" showDropDown="false" showErrorMessage="false" showInputMessage="false" sqref="M53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3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4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4" type="list">
      <formula1>"N,NE,E,SE,S,SW,W,NW"</formula1>
      <formula2>0</formula2>
    </dataValidation>
    <dataValidation allowBlank="true" errorStyle="stop" operator="between" showDropDown="false" showErrorMessage="false" showInputMessage="false" sqref="J54" type="list">
      <formula1>"Alta,Media,Baja,Estimada"</formula1>
      <formula2>0</formula2>
    </dataValidation>
    <dataValidation allowBlank="true" errorStyle="stop" operator="between" showDropDown="false" showErrorMessage="false" showInputMessage="false" sqref="M54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4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5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5" type="list">
      <formula1>"N,NE,E,SE,S,SW,W,NW"</formula1>
      <formula2>0</formula2>
    </dataValidation>
    <dataValidation allowBlank="true" errorStyle="stop" operator="between" showDropDown="false" showErrorMessage="false" showInputMessage="false" sqref="J55" type="list">
      <formula1>"Alta,Media,Baja,Estimada"</formula1>
      <formula2>0</formula2>
    </dataValidation>
    <dataValidation allowBlank="true" errorStyle="stop" operator="between" showDropDown="false" showErrorMessage="false" showInputMessage="false" sqref="M55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5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6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6" type="list">
      <formula1>"N,NE,E,SE,S,SW,W,NW"</formula1>
      <formula2>0</formula2>
    </dataValidation>
    <dataValidation allowBlank="true" errorStyle="stop" operator="between" showDropDown="false" showErrorMessage="false" showInputMessage="false" sqref="J56" type="list">
      <formula1>"Alta,Media,Baja,Estimada"</formula1>
      <formula2>0</formula2>
    </dataValidation>
    <dataValidation allowBlank="true" errorStyle="stop" operator="between" showDropDown="false" showErrorMessage="false" showInputMessage="false" sqref="M56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6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7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7" type="list">
      <formula1>"N,NE,E,SE,S,SW,W,NW"</formula1>
      <formula2>0</formula2>
    </dataValidation>
    <dataValidation allowBlank="true" errorStyle="stop" operator="between" showDropDown="false" showErrorMessage="false" showInputMessage="false" sqref="J57" type="list">
      <formula1>"Alta,Media,Baja,Estimada"</formula1>
      <formula2>0</formula2>
    </dataValidation>
    <dataValidation allowBlank="true" errorStyle="stop" operator="between" showDropDown="false" showErrorMessage="false" showInputMessage="false" sqref="M57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7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8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8" type="list">
      <formula1>"N,NE,E,SE,S,SW,W,NW"</formula1>
      <formula2>0</formula2>
    </dataValidation>
    <dataValidation allowBlank="true" errorStyle="stop" operator="between" showDropDown="false" showErrorMessage="false" showInputMessage="false" sqref="J58" type="list">
      <formula1>"Alta,Media,Baja,Estimada"</formula1>
      <formula2>0</formula2>
    </dataValidation>
    <dataValidation allowBlank="true" errorStyle="stop" operator="between" showDropDown="false" showErrorMessage="false" showInputMessage="false" sqref="M58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8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59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59" type="list">
      <formula1>"N,NE,E,SE,S,SW,W,NW"</formula1>
      <formula2>0</formula2>
    </dataValidation>
    <dataValidation allowBlank="true" errorStyle="stop" operator="between" showDropDown="false" showErrorMessage="false" showInputMessage="false" sqref="J59" type="list">
      <formula1>"Alta,Media,Baja,Estimada"</formula1>
      <formula2>0</formula2>
    </dataValidation>
    <dataValidation allowBlank="true" errorStyle="stop" operator="between" showDropDown="false" showErrorMessage="false" showInputMessage="false" sqref="M59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59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0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0" type="list">
      <formula1>"N,NE,E,SE,S,SW,W,NW"</formula1>
      <formula2>0</formula2>
    </dataValidation>
    <dataValidation allowBlank="true" errorStyle="stop" operator="between" showDropDown="false" showErrorMessage="false" showInputMessage="false" sqref="J60" type="list">
      <formula1>"Alta,Media,Baja,Estimada"</formula1>
      <formula2>0</formula2>
    </dataValidation>
    <dataValidation allowBlank="true" errorStyle="stop" operator="between" showDropDown="false" showErrorMessage="false" showInputMessage="false" sqref="M60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0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1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1" type="list">
      <formula1>"N,NE,E,SE,S,SW,W,NW"</formula1>
      <formula2>0</formula2>
    </dataValidation>
    <dataValidation allowBlank="true" errorStyle="stop" operator="between" showDropDown="false" showErrorMessage="false" showInputMessage="false" sqref="J61" type="list">
      <formula1>"Alta,Media,Baja,Estimada"</formula1>
      <formula2>0</formula2>
    </dataValidation>
    <dataValidation allowBlank="true" errorStyle="stop" operator="between" showDropDown="false" showErrorMessage="false" showInputMessage="false" sqref="M61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1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2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2" type="list">
      <formula1>"N,NE,E,SE,S,SW,W,NW"</formula1>
      <formula2>0</formula2>
    </dataValidation>
    <dataValidation allowBlank="true" errorStyle="stop" operator="between" showDropDown="false" showErrorMessage="false" showInputMessage="false" sqref="J62" type="list">
      <formula1>"Alta,Media,Baja,Estimada"</formula1>
      <formula2>0</formula2>
    </dataValidation>
    <dataValidation allowBlank="true" errorStyle="stop" operator="between" showDropDown="false" showErrorMessage="false" showInputMessage="false" sqref="M62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2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3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3" type="list">
      <formula1>"N,NE,E,SE,S,SW,W,NW"</formula1>
      <formula2>0</formula2>
    </dataValidation>
    <dataValidation allowBlank="true" errorStyle="stop" operator="between" showDropDown="false" showErrorMessage="false" showInputMessage="false" sqref="J63" type="list">
      <formula1>"Alta,Media,Baja,Estimada"</formula1>
      <formula2>0</formula2>
    </dataValidation>
    <dataValidation allowBlank="true" errorStyle="stop" operator="between" showDropDown="false" showErrorMessage="false" showInputMessage="false" sqref="M63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3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4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4" type="list">
      <formula1>"N,NE,E,SE,S,SW,W,NW"</formula1>
      <formula2>0</formula2>
    </dataValidation>
    <dataValidation allowBlank="true" errorStyle="stop" operator="between" showDropDown="false" showErrorMessage="false" showInputMessage="false" sqref="J64" type="list">
      <formula1>"Alta,Media,Baja,Estimada"</formula1>
      <formula2>0</formula2>
    </dataValidation>
    <dataValidation allowBlank="true" errorStyle="stop" operator="between" showDropDown="false" showErrorMessage="false" showInputMessage="false" sqref="M64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4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5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5" type="list">
      <formula1>"N,NE,E,SE,S,SW,W,NW"</formula1>
      <formula2>0</formula2>
    </dataValidation>
    <dataValidation allowBlank="true" errorStyle="stop" operator="between" showDropDown="false" showErrorMessage="false" showInputMessage="false" sqref="J65" type="list">
      <formula1>"Alta,Media,Baja,Estimada"</formula1>
      <formula2>0</formula2>
    </dataValidation>
    <dataValidation allowBlank="true" errorStyle="stop" operator="between" showDropDown="false" showErrorMessage="false" showInputMessage="false" sqref="M65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5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6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6" type="list">
      <formula1>"N,NE,E,SE,S,SW,W,NW"</formula1>
      <formula2>0</formula2>
    </dataValidation>
    <dataValidation allowBlank="true" errorStyle="stop" operator="between" showDropDown="false" showErrorMessage="false" showInputMessage="false" sqref="J66" type="list">
      <formula1>"Alta,Media,Baja,Estimada"</formula1>
      <formula2>0</formula2>
    </dataValidation>
    <dataValidation allowBlank="true" errorStyle="stop" operator="between" showDropDown="false" showErrorMessage="false" showInputMessage="false" sqref="M66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6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7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7" type="list">
      <formula1>"N,NE,E,SE,S,SW,W,NW"</formula1>
      <formula2>0</formula2>
    </dataValidation>
    <dataValidation allowBlank="true" errorStyle="stop" operator="between" showDropDown="false" showErrorMessage="false" showInputMessage="false" sqref="J67" type="list">
      <formula1>"Alta,Media,Baja,Estimada"</formula1>
      <formula2>0</formula2>
    </dataValidation>
    <dataValidation allowBlank="true" errorStyle="stop" operator="between" showDropDown="false" showErrorMessage="false" showInputMessage="false" sqref="M67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7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8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8" type="list">
      <formula1>"N,NE,E,SE,S,SW,W,NW"</formula1>
      <formula2>0</formula2>
    </dataValidation>
    <dataValidation allowBlank="true" errorStyle="stop" operator="between" showDropDown="false" showErrorMessage="false" showInputMessage="false" sqref="J68" type="list">
      <formula1>"Alta,Media,Baja,Estimada"</formula1>
      <formula2>0</formula2>
    </dataValidation>
    <dataValidation allowBlank="true" errorStyle="stop" operator="between" showDropDown="false" showErrorMessage="false" showInputMessage="false" sqref="M68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8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69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69" type="list">
      <formula1>"N,NE,E,SE,S,SW,W,NW"</formula1>
      <formula2>0</formula2>
    </dataValidation>
    <dataValidation allowBlank="true" errorStyle="stop" operator="between" showDropDown="false" showErrorMessage="false" showInputMessage="false" sqref="J69" type="list">
      <formula1>"Alta,Media,Baja,Estimada"</formula1>
      <formula2>0</formula2>
    </dataValidation>
    <dataValidation allowBlank="true" errorStyle="stop" operator="between" showDropDown="false" showErrorMessage="false" showInputMessage="false" sqref="M69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69" type="list">
      <formula1>"Normal,Inversa/Reversa,Dextral,Sinistral,Normal-dextral,Normal-sinistral,Inversa-dextral,Inversa-sinistral,Indeterminada"</formula1>
      <formula2>0</formula2>
    </dataValidation>
    <dataValidation allowBlank="true" errorStyle="stop" operator="between" showDropDown="false" showErrorMessage="false" showInputMessage="false" sqref="C70" type="list">
      <formula1>"Foliación,Estratificación,Falla normal,Falla inversa,Falla de desgarre,Dique,Veta,Lineación,Eje de pliegue,Fractura,Clivaje,Boudinage"</formula1>
      <formula2>0</formula2>
    </dataValidation>
    <dataValidation allowBlank="true" errorStyle="stop" operator="between" showDropDown="false" showErrorMessage="false" showInputMessage="false" sqref="H70" type="list">
      <formula1>"N,NE,E,SE,S,SW,W,NW"</formula1>
      <formula2>0</formula2>
    </dataValidation>
    <dataValidation allowBlank="true" errorStyle="stop" operator="between" showDropDown="false" showErrorMessage="false" showInputMessage="false" sqref="J70" type="list">
      <formula1>"Alta,Media,Baja,Estimada"</formula1>
      <formula2>0</formula2>
    </dataValidation>
    <dataValidation allowBlank="true" errorStyle="stop" operator="between" showDropDown="false" showErrorMessage="false" showInputMessage="false" sqref="M70" type="list">
      <formula1>"Lineación mineral,Lineación de intersección,Eje de pliegue,Estrías de falla,Lineación de crenulación,Boudinage"</formula1>
      <formula2>0</formula2>
    </dataValidation>
    <dataValidation allowBlank="true" errorStyle="stop" operator="between" showDropDown="false" showErrorMessage="false" showInputMessage="false" sqref="O70" type="list">
      <formula1>"Normal,Inversa/Reversa,Dextral,Sinistral,Normal-dextral,Normal-sinistral,Inversa-dextral,Inversa-sinistral,Indeterminada"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8" min="8" style="0" width="14"/>
    <col collapsed="false" customWidth="true" hidden="false" outlineLevel="0" max="9" min="9" style="0" width="22"/>
    <col collapsed="false" customWidth="true" hidden="false" outlineLevel="0" max="10" min="10" style="0" width="18"/>
  </cols>
  <sheetData>
    <row r="1" customFormat="false" ht="25.5" hidden="false" customHeight="true" outlineLevel="0" collapsed="false">
      <c r="A1" s="36" t="s">
        <v>95</v>
      </c>
      <c r="B1" s="36"/>
      <c r="C1" s="36"/>
      <c r="D1" s="36"/>
      <c r="E1" s="36"/>
      <c r="F1" s="36"/>
      <c r="G1" s="36"/>
      <c r="H1" s="36"/>
      <c r="I1" s="36"/>
      <c r="J1" s="36"/>
    </row>
    <row r="2" customFormat="false" ht="13.5" hidden="false" customHeight="true" outlineLevel="0" collapsed="false">
      <c r="A2" s="37" t="s">
        <v>96</v>
      </c>
      <c r="B2" s="37"/>
      <c r="C2" s="37"/>
      <c r="D2" s="37"/>
      <c r="E2" s="37"/>
      <c r="F2" s="37"/>
      <c r="G2" s="37"/>
      <c r="H2" s="37"/>
      <c r="I2" s="37"/>
      <c r="J2" s="37"/>
    </row>
    <row r="4" customFormat="false" ht="18" hidden="false" customHeight="true" outlineLevel="0" collapsed="false">
      <c r="A4" s="3" t="s">
        <v>97</v>
      </c>
      <c r="B4" s="3"/>
      <c r="C4" s="3"/>
      <c r="D4" s="3"/>
      <c r="E4" s="3"/>
      <c r="F4" s="3"/>
      <c r="G4" s="3"/>
      <c r="H4" s="3"/>
      <c r="I4" s="3"/>
      <c r="J4" s="3"/>
    </row>
    <row r="5" customFormat="false" ht="54.75" hidden="false" customHeight="true" outlineLevel="0" collapsed="false">
      <c r="A5" s="38" t="s">
        <v>98</v>
      </c>
      <c r="B5" s="38"/>
      <c r="C5" s="38"/>
      <c r="D5" s="38"/>
      <c r="E5" s="38"/>
      <c r="F5" s="38"/>
      <c r="G5" s="38"/>
      <c r="H5" s="38"/>
      <c r="I5" s="38"/>
      <c r="J5" s="38"/>
    </row>
    <row r="6" customFormat="false" ht="15" hidden="false" customHeight="false" outlineLevel="0" collapsed="false">
      <c r="A6" s="38"/>
      <c r="B6" s="38"/>
      <c r="C6" s="38"/>
      <c r="D6" s="38"/>
      <c r="E6" s="38"/>
      <c r="F6" s="38"/>
      <c r="G6" s="38"/>
      <c r="H6" s="38"/>
      <c r="I6" s="38"/>
      <c r="J6" s="38"/>
    </row>
    <row r="7" customFormat="false" ht="15" hidden="false" customHeight="false" outlineLevel="0" collapsed="false">
      <c r="A7" s="38"/>
      <c r="B7" s="38"/>
      <c r="C7" s="38"/>
      <c r="D7" s="38"/>
      <c r="E7" s="38"/>
      <c r="F7" s="38"/>
      <c r="G7" s="38"/>
      <c r="H7" s="38"/>
      <c r="I7" s="38"/>
      <c r="J7" s="38"/>
    </row>
    <row r="9" customFormat="false" ht="18" hidden="false" customHeight="true" outlineLevel="0" collapsed="false">
      <c r="A9" s="39" t="s">
        <v>99</v>
      </c>
      <c r="B9" s="39"/>
      <c r="C9" s="39"/>
      <c r="D9" s="39"/>
      <c r="E9" s="39"/>
      <c r="F9" s="39"/>
      <c r="G9" s="39"/>
      <c r="H9" s="39"/>
      <c r="I9" s="39"/>
      <c r="J9" s="39"/>
    </row>
    <row r="10" customFormat="false" ht="21.75" hidden="false" customHeight="true" outlineLevel="0" collapsed="false">
      <c r="A10" s="40" t="s">
        <v>23</v>
      </c>
      <c r="B10" s="40" t="s">
        <v>100</v>
      </c>
      <c r="C10" s="40" t="s">
        <v>101</v>
      </c>
      <c r="D10" s="40" t="s">
        <v>102</v>
      </c>
      <c r="E10" s="40" t="s">
        <v>103</v>
      </c>
      <c r="F10" s="40" t="s">
        <v>104</v>
      </c>
      <c r="G10" s="40" t="s">
        <v>105</v>
      </c>
      <c r="H10" s="40" t="s">
        <v>106</v>
      </c>
      <c r="I10" s="40" t="s">
        <v>107</v>
      </c>
      <c r="J10" s="40" t="s">
        <v>108</v>
      </c>
    </row>
    <row r="11" customFormat="false" ht="18" hidden="false" customHeight="true" outlineLevel="0" collapsed="false">
      <c r="A11" s="41" t="s">
        <v>43</v>
      </c>
      <c r="B11" s="42" t="n">
        <f aca="false">COUNTIF('Registro Estructural'!C21:C70,"Foliación")</f>
        <v>2</v>
      </c>
      <c r="C11" s="43" t="n">
        <f aca="false">IFERROR(IF(COUNTIF('Registro Estructural'!C21:C70,"Foliación")=0,"",MOD(DEGREES(ATAN2(SUMPRODUCT(('Registro Estructural'!C21:C70="Foliación")*COS(RADIANS('Registro Estructural'!F21:F70))),SUMPRODUCT(('Registro Estructural'!C21:C70="Foliación")*SIN(RADIANS('Registro Estructural'!F21:F70))))),360)),"")</f>
        <v>283.5</v>
      </c>
      <c r="D11" s="44" t="str">
        <f aca="false">IFERROR(STDEV(IF('Registro Estructural'!C21:C70="Foliación",'Registro Estructural'!F21:F70)),"")</f>
        <v/>
      </c>
      <c r="E11" s="43" t="n">
        <f aca="false">IFERROR(AVERAGEIF('Registro Estructural'!C21:C70,"Foliación",'Registro Estructural'!G21:G70),"")</f>
        <v>46.5</v>
      </c>
      <c r="F11" s="44" t="str">
        <f aca="false">IFERROR(STDEV(IF('Registro Estructural'!C21:C70="Foliación",'Registro Estructural'!G21:G70)),"")</f>
        <v/>
      </c>
      <c r="G11" s="44" t="str">
        <f aca="false">IFERROR(MAX(IF('Registro Estructural'!C21:C70="Foliación",'Registro Estructural'!G21:G70))-MIN(IF('Registro Estructural'!C21:C70="Foliación",'Registro Estructural'!G21:G70)),"")</f>
        <v/>
      </c>
      <c r="H11" s="45" t="n">
        <f aca="false">IFERROR(SQRT(SUMPRODUCT(('Registro Estructural'!C21:C70="Foliación")*COS(RADIANS('Registro Estructural'!F21:F70)))^2+SUMPRODUCT(('Registro Estructural'!C21:C70="Foliación")*SIN(RADIANS('Registro Estructural'!F21:F70)))^2)/MAX(1,COUNTIF('Registro Estructural'!C21:C70,"Foliación")),"")</f>
        <v>0.999657324975557</v>
      </c>
      <c r="I11" s="42" t="str">
        <f aca="false">IF(H11="","",IF(H11&gt;0.9,"Alta consistencia (planar)",IF(H11&gt;0.7,"Consistente","Dispersa / variable")))</f>
        <v>Alta consistencia (planar)</v>
      </c>
    </row>
    <row r="12" customFormat="false" ht="18" hidden="false" customHeight="true" outlineLevel="0" collapsed="false">
      <c r="A12" s="46" t="s">
        <v>68</v>
      </c>
      <c r="B12" s="47" t="n">
        <f aca="false">COUNTIF('Registro Estructural'!C21:C70,"Estratificación")</f>
        <v>1</v>
      </c>
      <c r="C12" s="48" t="n">
        <f aca="false">IFERROR(IF(COUNTIF('Registro Estructural'!C21:C70,"Estratificación")=0,"",MOD(DEGREES(ATAN2(SUMPRODUCT(('Registro Estructural'!C21:C70="Estratificación")*COS(RADIANS('Registro Estructural'!F21:F70))),SUMPRODUCT(('Registro Estructural'!C21:C70="Estratificación")*SIN(RADIANS('Registro Estructural'!F21:F70))))),360)),"")</f>
        <v>45</v>
      </c>
      <c r="D12" s="49" t="str">
        <f aca="false">IFERROR(STDEV(IF('Registro Estructural'!C21:C70="Estratificación",'Registro Estructural'!F21:F70)),"")</f>
        <v/>
      </c>
      <c r="E12" s="48" t="n">
        <f aca="false">IFERROR(AVERAGEIF('Registro Estructural'!C21:C70,"Estratificación",'Registro Estructural'!G21:G70),"")</f>
        <v>15</v>
      </c>
      <c r="F12" s="49" t="str">
        <f aca="false">IFERROR(STDEV(IF('Registro Estructural'!C21:C70="Estratificación",'Registro Estructural'!G21:G70)),"")</f>
        <v/>
      </c>
      <c r="G12" s="49" t="str">
        <f aca="false">IFERROR(MAX(IF('Registro Estructural'!C21:C70="Estratificación",'Registro Estructural'!G21:G70))-MIN(IF('Registro Estructural'!C21:C70="Estratificación",'Registro Estructural'!G21:G70)),"")</f>
        <v/>
      </c>
      <c r="H12" s="50" t="n">
        <f aca="false">IFERROR(SQRT(SUMPRODUCT(('Registro Estructural'!C21:C70="Estratificación")*COS(RADIANS('Registro Estructural'!F21:F70)))^2+SUMPRODUCT(('Registro Estructural'!C21:C70="Estratificación")*SIN(RADIANS('Registro Estructural'!F21:F70)))^2)/MAX(1,COUNTIF('Registro Estructural'!C21:C70,"Estratificación")),"")</f>
        <v>1</v>
      </c>
      <c r="I12" s="47" t="str">
        <f aca="false">IF(H12="","",IF(H12&gt;0.9,"Alta consistencia (planar)",IF(H12&gt;0.7,"Consistente","Dispersa / variable")))</f>
        <v>Alta consistencia (planar)</v>
      </c>
    </row>
    <row r="13" customFormat="false" ht="18" hidden="false" customHeight="true" outlineLevel="0" collapsed="false">
      <c r="A13" s="41" t="s">
        <v>58</v>
      </c>
      <c r="B13" s="42" t="n">
        <f aca="false">COUNTIF('Registro Estructural'!C21:C70,"Falla normal")</f>
        <v>1</v>
      </c>
      <c r="C13" s="43" t="n">
        <f aca="false">IFERROR(IF(COUNTIF('Registro Estructural'!C21:C70,"Falla normal")=0,"",MOD(DEGREES(ATAN2(SUMPRODUCT(('Registro Estructural'!C21:C70="Falla normal")*COS(RADIANS('Registro Estructural'!F21:F70))),SUMPRODUCT(('Registro Estructural'!C21:C70="Falla normal")*SIN(RADIANS('Registro Estructural'!F21:F70))))),360)),"")</f>
        <v>110</v>
      </c>
      <c r="D13" s="44" t="str">
        <f aca="false">IFERROR(STDEV(IF('Registro Estructural'!C21:C70="Falla normal",'Registro Estructural'!F21:F70)),"")</f>
        <v/>
      </c>
      <c r="E13" s="43" t="n">
        <f aca="false">IFERROR(AVERAGEIF('Registro Estructural'!C21:C70,"Falla normal",'Registro Estructural'!G21:G70),"")</f>
        <v>72</v>
      </c>
      <c r="F13" s="44" t="str">
        <f aca="false">IFERROR(STDEV(IF('Registro Estructural'!C21:C70="Falla normal",'Registro Estructural'!G21:G70)),"")</f>
        <v/>
      </c>
      <c r="G13" s="44" t="str">
        <f aca="false">IFERROR(MAX(IF('Registro Estructural'!C21:C70="Falla normal",'Registro Estructural'!G21:G70))-MIN(IF('Registro Estructural'!C21:C70="Falla normal",'Registro Estructural'!G21:G70)),"")</f>
        <v/>
      </c>
      <c r="H13" s="45" t="n">
        <f aca="false">IFERROR(SQRT(SUMPRODUCT(('Registro Estructural'!C21:C70="Falla normal")*COS(RADIANS('Registro Estructural'!F21:F70)))^2+SUMPRODUCT(('Registro Estructural'!C21:C70="Falla normal")*SIN(RADIANS('Registro Estructural'!F21:F70)))^2)/MAX(1,COUNTIF('Registro Estructural'!C21:C70,"Falla normal")),"")</f>
        <v>1</v>
      </c>
      <c r="I13" s="42" t="str">
        <f aca="false">IF(H13="","",IF(H13&gt;0.9,"Alta consistencia (planar)",IF(H13&gt;0.7,"Consistente","Dispersa / variable")))</f>
        <v>Alta consistencia (planar)</v>
      </c>
    </row>
    <row r="14" customFormat="false" ht="18" hidden="false" customHeight="true" outlineLevel="0" collapsed="false">
      <c r="A14" s="46" t="s">
        <v>109</v>
      </c>
      <c r="B14" s="47" t="n">
        <f aca="false">COUNTIF('Registro Estructural'!C21:C70,"Fractura")</f>
        <v>0</v>
      </c>
      <c r="C14" s="48" t="str">
        <f aca="false">IFERROR(IF(COUNTIF('Registro Estructural'!C21:C70,"Fractura")=0,"",MOD(DEGREES(ATAN2(SUMPRODUCT(('Registro Estructural'!C21:C70="Fractura")*COS(RADIANS('Registro Estructural'!F21:F70))),SUMPRODUCT(('Registro Estructural'!C21:C70="Fractura")*SIN(RADIANS('Registro Estructural'!F21:F70))))),360)),"")</f>
        <v/>
      </c>
      <c r="D14" s="49" t="str">
        <f aca="false">IFERROR(STDEV(IF('Registro Estructural'!C21:C70="Fractura",'Registro Estructural'!F21:F70)),"")</f>
        <v/>
      </c>
      <c r="E14" s="48" t="str">
        <f aca="false">IFERROR(AVERAGEIF('Registro Estructural'!C21:C70,"Fractura",'Registro Estructural'!G21:G70),"")</f>
        <v/>
      </c>
      <c r="F14" s="49" t="str">
        <f aca="false">IFERROR(STDEV(IF('Registro Estructural'!C21:C70="Fractura",'Registro Estructural'!G21:G70)),"")</f>
        <v/>
      </c>
      <c r="G14" s="49" t="str">
        <f aca="false">IFERROR(MAX(IF('Registro Estructural'!C21:C70="Fractura",'Registro Estructural'!G21:G70))-MIN(IF('Registro Estructural'!C21:C70="Fractura",'Registro Estructural'!G21:G70)),"")</f>
        <v/>
      </c>
      <c r="H14" s="50" t="n">
        <f aca="false">IFERROR(SQRT(SUMPRODUCT(('Registro Estructural'!C21:C70="Fractura")*COS(RADIANS('Registro Estructural'!F21:F70)))^2+SUMPRODUCT(('Registro Estructural'!C21:C70="Fractura")*SIN(RADIANS('Registro Estructural'!F21:F70)))^2)/MAX(1,COUNTIF('Registro Estructural'!C21:C70,"Fractura")),"")</f>
        <v>0</v>
      </c>
      <c r="I14" s="47" t="str">
        <f aca="false">IF(H14="","",IF(H14&gt;0.9,"Alta consistencia (planar)",IF(H14&gt;0.7,"Consistente","Dispersa / variable")))</f>
        <v>Dispersa / variable</v>
      </c>
    </row>
    <row r="20" customFormat="false" ht="18" hidden="false" customHeight="true" outlineLevel="0" collapsed="false">
      <c r="A20" s="5" t="s">
        <v>110</v>
      </c>
      <c r="B20" s="5"/>
      <c r="C20" s="5"/>
      <c r="D20" s="5"/>
      <c r="E20" s="5"/>
      <c r="F20" s="5"/>
      <c r="G20" s="5"/>
      <c r="H20" s="5"/>
      <c r="I20" s="5"/>
      <c r="J20" s="5"/>
    </row>
    <row r="21" customFormat="false" ht="15" hidden="false" customHeight="false" outlineLevel="0" collapsed="false">
      <c r="A21" s="51" t="s">
        <v>111</v>
      </c>
      <c r="B21" s="51" t="s">
        <v>112</v>
      </c>
      <c r="C21" s="51" t="s">
        <v>113</v>
      </c>
      <c r="D21" s="51" t="s">
        <v>114</v>
      </c>
    </row>
    <row r="22" customFormat="false" ht="15" hidden="false" customHeight="true" outlineLevel="0" collapsed="false">
      <c r="A22" s="52" t="s">
        <v>115</v>
      </c>
      <c r="B22" s="52" t="s">
        <v>116</v>
      </c>
      <c r="C22" s="52" t="s">
        <v>117</v>
      </c>
      <c r="D22" s="52" t="s">
        <v>118</v>
      </c>
    </row>
    <row r="23" customFormat="false" ht="15" hidden="false" customHeight="true" outlineLevel="0" collapsed="false">
      <c r="A23" s="53" t="s">
        <v>119</v>
      </c>
      <c r="B23" s="53" t="s">
        <v>120</v>
      </c>
      <c r="C23" s="53" t="s">
        <v>121</v>
      </c>
      <c r="D23" s="53" t="s">
        <v>122</v>
      </c>
    </row>
    <row r="24" customFormat="false" ht="15" hidden="false" customHeight="true" outlineLevel="0" collapsed="false">
      <c r="A24" s="52" t="s">
        <v>123</v>
      </c>
      <c r="B24" s="52" t="s">
        <v>124</v>
      </c>
      <c r="C24" s="52" t="s">
        <v>121</v>
      </c>
      <c r="D24" s="52" t="s">
        <v>125</v>
      </c>
    </row>
    <row r="25" customFormat="false" ht="15" hidden="false" customHeight="true" outlineLevel="0" collapsed="false">
      <c r="A25" s="53" t="s">
        <v>126</v>
      </c>
      <c r="B25" s="53" t="s">
        <v>127</v>
      </c>
      <c r="C25" s="53" t="s">
        <v>121</v>
      </c>
      <c r="D25" s="53" t="s">
        <v>128</v>
      </c>
    </row>
    <row r="26" customFormat="false" ht="15" hidden="false" customHeight="true" outlineLevel="0" collapsed="false">
      <c r="A26" s="52" t="s">
        <v>129</v>
      </c>
      <c r="B26" s="52" t="s">
        <v>130</v>
      </c>
      <c r="C26" s="52" t="s">
        <v>121</v>
      </c>
      <c r="D26" s="52" t="s">
        <v>131</v>
      </c>
    </row>
  </sheetData>
  <mergeCells count="6">
    <mergeCell ref="A1:J1"/>
    <mergeCell ref="A2:J2"/>
    <mergeCell ref="A4:J4"/>
    <mergeCell ref="A5:J7"/>
    <mergeCell ref="A9:J9"/>
    <mergeCell ref="A20:J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2026-06-13T17:12:22Z</dcterms:created>
  <dc:creator>openpyxl</dc:creator>
  <dc:description/>
  <dc:language>en-US</dc:language>
  <cp:lastModifiedBy/>
  <dcterms:modified xsi:type="dcterms:W3CDTF">2026-06-13T17:12:22Z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