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versor Unidad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<sst xmlns="http://schemas.openxmlformats.org/spreadsheetml/2006/main" count="183" uniqueCount="133">
  <si>
    <t xml:space="preserve">⚗️  CONVERSOR DE UNIDADES GEOQUÍMICAS — Concentraciones &amp; Masa Atómica</t>
  </si>
  <si>
    <t xml:space="preserve">Platicando de la Tierra  |  www.platicandodelatierra.com</t>
  </si>
  <si>
    <t xml:space="preserve">🔁  CONVERSIÓN: ppm ↔ wt% ↔ ppb ↔ mg/kg</t>
  </si>
  <si>
    <t xml:space="preserve">Relaciones: 1 wt% = 10,000 ppm = 10,000 mg/kg = 10,000,000 ppb</t>
  </si>
  <si>
    <t xml:space="preserve">Elemento / Óxido</t>
  </si>
  <si>
    <t xml:space="preserve">Valor ingresado</t>
  </si>
  <si>
    <t xml:space="preserve">Unidad origen</t>
  </si>
  <si>
    <t xml:space="preserve">ppm</t>
  </si>
  <si>
    <t xml:space="preserve">wt%</t>
  </si>
  <si>
    <t xml:space="preserve">ppb (μg/kg)</t>
  </si>
  <si>
    <t xml:space="preserve">mg/kg</t>
  </si>
  <si>
    <t xml:space="preserve">SiO₂</t>
  </si>
  <si>
    <t xml:space="preserve">TiO₂</t>
  </si>
  <si>
    <t xml:space="preserve">Al₂O₃</t>
  </si>
  <si>
    <t xml:space="preserve">Fe₂O₃t</t>
  </si>
  <si>
    <t xml:space="preserve">MnO</t>
  </si>
  <si>
    <t xml:space="preserve">MgO</t>
  </si>
  <si>
    <t xml:space="preserve">CaO</t>
  </si>
  <si>
    <t xml:space="preserve">Na₂O</t>
  </si>
  <si>
    <t xml:space="preserve">K₂O</t>
  </si>
  <si>
    <t xml:space="preserve">P₂O₅</t>
  </si>
  <si>
    <t xml:space="preserve">📊  MASAS ATÓMICAS — Elementos Relevantes en Geoquímica (IUPAC 2021)</t>
  </si>
  <si>
    <t xml:space="preserve">Elemento</t>
  </si>
  <si>
    <t xml:space="preserve">Símbolo</t>
  </si>
  <si>
    <t xml:space="preserve">N° Atómico</t>
  </si>
  <si>
    <t xml:space="preserve">Masa Atómica (u)</t>
  </si>
  <si>
    <t xml:space="preserve">Óxido común</t>
  </si>
  <si>
    <t xml:space="preserve">Masa del Óxido (u)</t>
  </si>
  <si>
    <t xml:space="preserve">Factor Óxido→Elem.</t>
  </si>
  <si>
    <t xml:space="preserve">Uso en Geoquímica</t>
  </si>
  <si>
    <t xml:space="preserve">Silicio</t>
  </si>
  <si>
    <t xml:space="preserve">Si</t>
  </si>
  <si>
    <t xml:space="preserve">Óxido mayor principal</t>
  </si>
  <si>
    <t xml:space="preserve">Titanio</t>
  </si>
  <si>
    <t xml:space="preserve">Ti</t>
  </si>
  <si>
    <t xml:space="preserve">Óxido mayor / trazas</t>
  </si>
  <si>
    <t xml:space="preserve">Aluminio</t>
  </si>
  <si>
    <t xml:space="preserve">Al</t>
  </si>
  <si>
    <t xml:space="preserve">Óxido mayor</t>
  </si>
  <si>
    <t xml:space="preserve">Hierro</t>
  </si>
  <si>
    <t xml:space="preserve">Fe</t>
  </si>
  <si>
    <t xml:space="preserve">Fe₂O₃</t>
  </si>
  <si>
    <t xml:space="preserve">Manganeso</t>
  </si>
  <si>
    <t xml:space="preserve">Mn</t>
  </si>
  <si>
    <t xml:space="preserve">Óxido menor</t>
  </si>
  <si>
    <t xml:space="preserve">Magnesio</t>
  </si>
  <si>
    <t xml:space="preserve">Mg</t>
  </si>
  <si>
    <t xml:space="preserve">Calcio</t>
  </si>
  <si>
    <t xml:space="preserve">Ca</t>
  </si>
  <si>
    <t xml:space="preserve">Sodio</t>
  </si>
  <si>
    <t xml:space="preserve">Na</t>
  </si>
  <si>
    <t xml:space="preserve">Potasio</t>
  </si>
  <si>
    <t xml:space="preserve">K</t>
  </si>
  <si>
    <t xml:space="preserve">Fósforo</t>
  </si>
  <si>
    <t xml:space="preserve">P</t>
  </si>
  <si>
    <t xml:space="preserve">Bario</t>
  </si>
  <si>
    <t xml:space="preserve">Ba</t>
  </si>
  <si>
    <t xml:space="preserve">BaO</t>
  </si>
  <si>
    <t xml:space="preserve">Elemento traza</t>
  </si>
  <si>
    <t xml:space="preserve">Rubidio</t>
  </si>
  <si>
    <t xml:space="preserve">Rb</t>
  </si>
  <si>
    <t xml:space="preserve">Rb₂O</t>
  </si>
  <si>
    <t xml:space="preserve">Elemento traza (LILE)</t>
  </si>
  <si>
    <t xml:space="preserve">Estroncio</t>
  </si>
  <si>
    <t xml:space="preserve">Sr</t>
  </si>
  <si>
    <t xml:space="preserve">SrO</t>
  </si>
  <si>
    <t xml:space="preserve">Ytrio</t>
  </si>
  <si>
    <t xml:space="preserve">Y</t>
  </si>
  <si>
    <t xml:space="preserve">Y₂O₃</t>
  </si>
  <si>
    <t xml:space="preserve">Elemento traza (HFSE)</t>
  </si>
  <si>
    <t xml:space="preserve">Zirconio</t>
  </si>
  <si>
    <t xml:space="preserve">Zr</t>
  </si>
  <si>
    <t xml:space="preserve">ZrO₂</t>
  </si>
  <si>
    <t xml:space="preserve">Niobio</t>
  </si>
  <si>
    <t xml:space="preserve">Nb</t>
  </si>
  <si>
    <t xml:space="preserve">Nb₂O₅</t>
  </si>
  <si>
    <t xml:space="preserve">Torio</t>
  </si>
  <si>
    <t xml:space="preserve">Th</t>
  </si>
  <si>
    <t xml:space="preserve">ThO₂</t>
  </si>
  <si>
    <t xml:space="preserve">Elemento traza (actínido)</t>
  </si>
  <si>
    <t xml:space="preserve">Uranio</t>
  </si>
  <si>
    <t xml:space="preserve">U</t>
  </si>
  <si>
    <t xml:space="preserve">UO₂</t>
  </si>
  <si>
    <t xml:space="preserve">Lantano</t>
  </si>
  <si>
    <t xml:space="preserve">La</t>
  </si>
  <si>
    <t xml:space="preserve">La₂O₃</t>
  </si>
  <si>
    <t xml:space="preserve">REE ligero</t>
  </si>
  <si>
    <t xml:space="preserve">Cerio</t>
  </si>
  <si>
    <t xml:space="preserve">Ce</t>
  </si>
  <si>
    <t xml:space="preserve">Ce₂O₃</t>
  </si>
  <si>
    <t xml:space="preserve">Praseodimio</t>
  </si>
  <si>
    <t xml:space="preserve">Pr</t>
  </si>
  <si>
    <t xml:space="preserve">Pr₂O₃</t>
  </si>
  <si>
    <t xml:space="preserve">Neodimio</t>
  </si>
  <si>
    <t xml:space="preserve">Nd</t>
  </si>
  <si>
    <t xml:space="preserve">Nd₂O₃</t>
  </si>
  <si>
    <t xml:space="preserve">Samario</t>
  </si>
  <si>
    <t xml:space="preserve">Sm</t>
  </si>
  <si>
    <t xml:space="preserve">Sm₂O₃</t>
  </si>
  <si>
    <t xml:space="preserve">REE medio</t>
  </si>
  <si>
    <t xml:space="preserve">Europio</t>
  </si>
  <si>
    <t xml:space="preserve">Eu</t>
  </si>
  <si>
    <t xml:space="preserve">Eu₂O₃</t>
  </si>
  <si>
    <t xml:space="preserve">REE medio (Anomalía Eu)</t>
  </si>
  <si>
    <t xml:space="preserve">Gadolinio</t>
  </si>
  <si>
    <t xml:space="preserve">Gd</t>
  </si>
  <si>
    <t xml:space="preserve">Gd₂O₃</t>
  </si>
  <si>
    <t xml:space="preserve">Terbio</t>
  </si>
  <si>
    <t xml:space="preserve">Tb</t>
  </si>
  <si>
    <t xml:space="preserve">Tb₂O₃</t>
  </si>
  <si>
    <t xml:space="preserve">REE pesado</t>
  </si>
  <si>
    <t xml:space="preserve">Disprosio</t>
  </si>
  <si>
    <t xml:space="preserve">Dy</t>
  </si>
  <si>
    <t xml:space="preserve">Dy₂O₃</t>
  </si>
  <si>
    <t xml:space="preserve">Holmio</t>
  </si>
  <si>
    <t xml:space="preserve">Ho</t>
  </si>
  <si>
    <t xml:space="preserve">Ho₂O₃</t>
  </si>
  <si>
    <t xml:space="preserve">Erbio</t>
  </si>
  <si>
    <t xml:space="preserve">Er</t>
  </si>
  <si>
    <t xml:space="preserve">Er₂O₃</t>
  </si>
  <si>
    <t xml:space="preserve">Yterbio</t>
  </si>
  <si>
    <t xml:space="preserve">Yb</t>
  </si>
  <si>
    <t xml:space="preserve">Yb₂O₃</t>
  </si>
  <si>
    <t xml:space="preserve">Lutecio</t>
  </si>
  <si>
    <t xml:space="preserve">Lu</t>
  </si>
  <si>
    <t xml:space="preserve">Lu₂O₃</t>
  </si>
  <si>
    <t xml:space="preserve">🧮  CONVERSOR RÁPIDO: ppm → mol/g (usando masa atómica)</t>
  </si>
  <si>
    <t xml:space="preserve">Fórmula: mol/g = (ppm × 10⁻⁶) / Masa Atómica</t>
  </si>
  <si>
    <t xml:space="preserve">Concentración (ppm)</t>
  </si>
  <si>
    <t xml:space="preserve">mol/g</t>
  </si>
  <si>
    <t xml:space="preserve">mol/kg</t>
  </si>
  <si>
    <t xml:space="preserve">mmol/kg</t>
  </si>
  <si>
    <t xml:space="preserve">Fuente masas atómicas: IUPAC Commission on Isotopic Abundances and Atomic Weights (2021). | Instrucciones: ingresa valores en las celdas azules.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</si>
</sst>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00"/>
    <numFmt numFmtId="166" formatCode="#,##0.0000"/>
    <numFmt numFmtId="167" formatCode="0.000000\%"/>
    <numFmt numFmtId="168" formatCode="#,##0.00"/>
    <numFmt numFmtId="169" formatCode="#,##0.000"/>
    <numFmt numFmtId="170" formatCode="0.0000"/>
    <numFmt numFmtId="171" formatCode="0.00E+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8B"/>
      <name val="Arial"/>
      <family val="0"/>
      <charset val="1"/>
    </font>
    <font>
      <b val="true"/>
      <sz val="10"/>
      <color rgb="FF00008B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8"/>
      <color rgb="FF666666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A3A5C"/>
        <bgColor rgb="FF444444"/>
      </patternFill>
    </fill>
    <fill>
      <patternFill patternType="solid">
        <fgColor rgb="FFF5F8FF"/>
        <bgColor rgb="FFF5F5F5"/>
      </patternFill>
    </fill>
    <fill>
      <patternFill patternType="solid">
        <fgColor rgb="FF2E6DA4"/>
        <bgColor rgb="FF3A7DBF"/>
      </patternFill>
    </fill>
    <fill>
      <patternFill patternType="solid">
        <fgColor rgb="FF3A7DBF"/>
        <bgColor rgb="FF2E6DA4"/>
      </patternFill>
    </fill>
    <fill>
      <patternFill patternType="solid">
        <fgColor rgb="FFD6E4F7"/>
        <bgColor rgb="FFE8F5E9"/>
      </patternFill>
    </fill>
    <fill>
      <patternFill patternType="solid">
        <fgColor rgb="FFE8F5E9"/>
        <bgColor rgb="FFF5F5F5"/>
      </patternFill>
    </fill>
    <fill>
      <patternFill patternType="solid">
        <fgColor rgb="FFFFFFFF"/>
        <bgColor rgb="FFF5F8FF"/>
      </patternFill>
    </fill>
    <fill>
      <patternFill patternType="solid">
        <fgColor rgb="FFF5F5F5"/>
        <bgColor rgb="FFF5F8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2E6DA4"/>
      </left>
      <right style="medium">
        <color rgb="FF2E6DA4"/>
      </right>
      <top style="medium">
        <color rgb="FF2E6DA4"/>
      </top>
      <bottom style="medium">
        <color rgb="FF2E6DA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E8F5E9"/>
      <rgbColor rgb="FF660066"/>
      <rgbColor rgb="FFFF8080"/>
      <rgbColor rgb="FF2E6DA4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8FF"/>
      <rgbColor rgb="FFCCFFCC"/>
      <rgbColor rgb="FFFFFF99"/>
      <rgbColor rgb="FF99CCFF"/>
      <rgbColor rgb="FFFF99CC"/>
      <rgbColor rgb="FFCC99FF"/>
      <rgbColor rgb="FFFFCC99"/>
      <rgbColor rgb="FF3A7DBF"/>
      <rgbColor rgb="FF33CCCC"/>
      <rgbColor rgb="FF99CC00"/>
      <rgbColor rgb="FFFFCC00"/>
      <rgbColor rgb="FFFF9900"/>
      <rgbColor rgb="FFFF6600"/>
      <rgbColor rgb="FF666666"/>
      <rgbColor rgb="FFAAAAAA"/>
      <rgbColor rgb="FF1A3A5C"/>
      <rgbColor rgb="FF339966"/>
      <rgbColor rgb="FF003300"/>
      <rgbColor rgb="FF333300"/>
      <rgbColor rgb="FF993300"/>
      <rgbColor rgb="FF993366"/>
      <rgbColor rgb="FF555555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7" min="6" style="0" width="18"/>
    <col collapsed="false" customWidth="true" hidden="false" outlineLevel="0" max="8" min="8" style="0" width="28"/>
    <col collapsed="false" customWidth="true" hidden="false" outlineLevel="0" max="10" min="9" style="0" width="14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1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9.5" hidden="false" customHeight="true" outlineLevel="0" collapsed="false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</row>
    <row r="7" customFormat="false" ht="19.5" hidden="false" customHeight="true" outlineLevel="0" collapsed="false">
      <c r="A7" s="6" t="s">
        <v>11</v>
      </c>
      <c r="B7" s="7" t="n">
        <v>0</v>
      </c>
      <c r="C7" s="8" t="s">
        <v>7</v>
      </c>
      <c r="D7" s="9" t="n">
        <f aca="false">IF(C7="ppm",B7,IF(C7="wt%",B7*10000,IF(C7="ppb",B7/1000,IF(C7="mg/kg",B7,""))))</f>
        <v>0</v>
      </c>
      <c r="E7" s="10" t="n">
        <f aca="false">IF(C7="ppm",B7/10000,IF(C7="wt%",B7,IF(C7="ppb",B7/10000000,IF(C7="mg/kg",B7/10000,""))))</f>
        <v>0</v>
      </c>
      <c r="F7" s="11" t="n">
        <f aca="false">IF(C7="ppm",B7*1000,IF(C7="wt%",B7*10000000,IF(C7="ppb",B7,IF(C7="mg/kg",B7*1000,""))))</f>
        <v>0</v>
      </c>
      <c r="G7" s="9" t="n">
        <f aca="false">IF(C7="ppm",B7,IF(C7="wt%",B7*10000,IF(C7="ppb",B7/1000,IF(C7="mg/kg",B7,""))))</f>
        <v>0</v>
      </c>
    </row>
    <row r="8" customFormat="false" ht="19.5" hidden="false" customHeight="true" outlineLevel="0" collapsed="false">
      <c r="A8" s="12" t="s">
        <v>12</v>
      </c>
      <c r="B8" s="7" t="n">
        <v>0</v>
      </c>
      <c r="C8" s="8" t="s">
        <v>7</v>
      </c>
      <c r="D8" s="9" t="n">
        <f aca="false">IF(C8="ppm",B8,IF(C8="wt%",B8*10000,IF(C8="ppb",B8/1000,IF(C8="mg/kg",B8,""))))</f>
        <v>0</v>
      </c>
      <c r="E8" s="10" t="n">
        <f aca="false">IF(C8="ppm",B8/10000,IF(C8="wt%",B8,IF(C8="ppb",B8/10000000,IF(C8="mg/kg",B8/10000,""))))</f>
        <v>0</v>
      </c>
      <c r="F8" s="11" t="n">
        <f aca="false">IF(C8="ppm",B8*1000,IF(C8="wt%",B8*10000000,IF(C8="ppb",B8,IF(C8="mg/kg",B8*1000,""))))</f>
        <v>0</v>
      </c>
      <c r="G8" s="9" t="n">
        <f aca="false">IF(C8="ppm",B8,IF(C8="wt%",B8*10000,IF(C8="ppb",B8/1000,IF(C8="mg/kg",B8,""))))</f>
        <v>0</v>
      </c>
    </row>
    <row r="9" customFormat="false" ht="19.5" hidden="false" customHeight="true" outlineLevel="0" collapsed="false">
      <c r="A9" s="6" t="s">
        <v>13</v>
      </c>
      <c r="B9" s="7" t="n">
        <v>0</v>
      </c>
      <c r="C9" s="8" t="s">
        <v>7</v>
      </c>
      <c r="D9" s="9" t="n">
        <f aca="false">IF(C9="ppm",B9,IF(C9="wt%",B9*10000,IF(C9="ppb",B9/1000,IF(C9="mg/kg",B9,""))))</f>
        <v>0</v>
      </c>
      <c r="E9" s="10" t="n">
        <f aca="false">IF(C9="ppm",B9/10000,IF(C9="wt%",B9,IF(C9="ppb",B9/10000000,IF(C9="mg/kg",B9/10000,""))))</f>
        <v>0</v>
      </c>
      <c r="F9" s="11" t="n">
        <f aca="false">IF(C9="ppm",B9*1000,IF(C9="wt%",B9*10000000,IF(C9="ppb",B9,IF(C9="mg/kg",B9*1000,""))))</f>
        <v>0</v>
      </c>
      <c r="G9" s="9" t="n">
        <f aca="false">IF(C9="ppm",B9,IF(C9="wt%",B9*10000,IF(C9="ppb",B9/1000,IF(C9="mg/kg",B9,""))))</f>
        <v>0</v>
      </c>
    </row>
    <row r="10" customFormat="false" ht="19.5" hidden="false" customHeight="true" outlineLevel="0" collapsed="false">
      <c r="A10" s="12" t="s">
        <v>14</v>
      </c>
      <c r="B10" s="7" t="n">
        <v>0</v>
      </c>
      <c r="C10" s="8" t="s">
        <v>7</v>
      </c>
      <c r="D10" s="9" t="n">
        <f aca="false">IF(C10="ppm",B10,IF(C10="wt%",B10*10000,IF(C10="ppb",B10/1000,IF(C10="mg/kg",B10,""))))</f>
        <v>0</v>
      </c>
      <c r="E10" s="10" t="n">
        <f aca="false">IF(C10="ppm",B10/10000,IF(C10="wt%",B10,IF(C10="ppb",B10/10000000,IF(C10="mg/kg",B10/10000,""))))</f>
        <v>0</v>
      </c>
      <c r="F10" s="11" t="n">
        <f aca="false">IF(C10="ppm",B10*1000,IF(C10="wt%",B10*10000000,IF(C10="ppb",B10,IF(C10="mg/kg",B10*1000,""))))</f>
        <v>0</v>
      </c>
      <c r="G10" s="9" t="n">
        <f aca="false">IF(C10="ppm",B10,IF(C10="wt%",B10*10000,IF(C10="ppb",B10/1000,IF(C10="mg/kg",B10,""))))</f>
        <v>0</v>
      </c>
    </row>
    <row r="11" customFormat="false" ht="19.5" hidden="false" customHeight="true" outlineLevel="0" collapsed="false">
      <c r="A11" s="6" t="s">
        <v>15</v>
      </c>
      <c r="B11" s="7" t="n">
        <v>0</v>
      </c>
      <c r="C11" s="8" t="s">
        <v>7</v>
      </c>
      <c r="D11" s="9" t="n">
        <f aca="false">IF(C11="ppm",B11,IF(C11="wt%",B11*10000,IF(C11="ppb",B11/1000,IF(C11="mg/kg",B11,""))))</f>
        <v>0</v>
      </c>
      <c r="E11" s="10" t="n">
        <f aca="false">IF(C11="ppm",B11/10000,IF(C11="wt%",B11,IF(C11="ppb",B11/10000000,IF(C11="mg/kg",B11/10000,""))))</f>
        <v>0</v>
      </c>
      <c r="F11" s="11" t="n">
        <f aca="false">IF(C11="ppm",B11*1000,IF(C11="wt%",B11*10000000,IF(C11="ppb",B11,IF(C11="mg/kg",B11*1000,""))))</f>
        <v>0</v>
      </c>
      <c r="G11" s="9" t="n">
        <f aca="false">IF(C11="ppm",B11,IF(C11="wt%",B11*10000,IF(C11="ppb",B11/1000,IF(C11="mg/kg",B11,""))))</f>
        <v>0</v>
      </c>
    </row>
    <row r="12" customFormat="false" ht="19.5" hidden="false" customHeight="true" outlineLevel="0" collapsed="false">
      <c r="A12" s="12" t="s">
        <v>16</v>
      </c>
      <c r="B12" s="7" t="n">
        <v>0</v>
      </c>
      <c r="C12" s="8" t="s">
        <v>7</v>
      </c>
      <c r="D12" s="9" t="n">
        <f aca="false">IF(C12="ppm",B12,IF(C12="wt%",B12*10000,IF(C12="ppb",B12/1000,IF(C12="mg/kg",B12,""))))</f>
        <v>0</v>
      </c>
      <c r="E12" s="10" t="n">
        <f aca="false">IF(C12="ppm",B12/10000,IF(C12="wt%",B12,IF(C12="ppb",B12/10000000,IF(C12="mg/kg",B12/10000,""))))</f>
        <v>0</v>
      </c>
      <c r="F12" s="11" t="n">
        <f aca="false">IF(C12="ppm",B12*1000,IF(C12="wt%",B12*10000000,IF(C12="ppb",B12,IF(C12="mg/kg",B12*1000,""))))</f>
        <v>0</v>
      </c>
      <c r="G12" s="9" t="n">
        <f aca="false">IF(C12="ppm",B12,IF(C12="wt%",B12*10000,IF(C12="ppb",B12/1000,IF(C12="mg/kg",B12,""))))</f>
        <v>0</v>
      </c>
    </row>
    <row r="13" customFormat="false" ht="19.5" hidden="false" customHeight="true" outlineLevel="0" collapsed="false">
      <c r="A13" s="6" t="s">
        <v>17</v>
      </c>
      <c r="B13" s="7" t="n">
        <v>0</v>
      </c>
      <c r="C13" s="8" t="s">
        <v>7</v>
      </c>
      <c r="D13" s="9" t="n">
        <f aca="false">IF(C13="ppm",B13,IF(C13="wt%",B13*10000,IF(C13="ppb",B13/1000,IF(C13="mg/kg",B13,""))))</f>
        <v>0</v>
      </c>
      <c r="E13" s="10" t="n">
        <f aca="false">IF(C13="ppm",B13/10000,IF(C13="wt%",B13,IF(C13="ppb",B13/10000000,IF(C13="mg/kg",B13/10000,""))))</f>
        <v>0</v>
      </c>
      <c r="F13" s="11" t="n">
        <f aca="false">IF(C13="ppm",B13*1000,IF(C13="wt%",B13*10000000,IF(C13="ppb",B13,IF(C13="mg/kg",B13*1000,""))))</f>
        <v>0</v>
      </c>
      <c r="G13" s="9" t="n">
        <f aca="false">IF(C13="ppm",B13,IF(C13="wt%",B13*10000,IF(C13="ppb",B13/1000,IF(C13="mg/kg",B13,""))))</f>
        <v>0</v>
      </c>
    </row>
    <row r="14" customFormat="false" ht="19.5" hidden="false" customHeight="true" outlineLevel="0" collapsed="false">
      <c r="A14" s="12" t="s">
        <v>18</v>
      </c>
      <c r="B14" s="7" t="n">
        <v>0</v>
      </c>
      <c r="C14" s="8" t="s">
        <v>7</v>
      </c>
      <c r="D14" s="9" t="n">
        <f aca="false">IF(C14="ppm",B14,IF(C14="wt%",B14*10000,IF(C14="ppb",B14/1000,IF(C14="mg/kg",B14,""))))</f>
        <v>0</v>
      </c>
      <c r="E14" s="10" t="n">
        <f aca="false">IF(C14="ppm",B14/10000,IF(C14="wt%",B14,IF(C14="ppb",B14/10000000,IF(C14="mg/kg",B14/10000,""))))</f>
        <v>0</v>
      </c>
      <c r="F14" s="11" t="n">
        <f aca="false">IF(C14="ppm",B14*1000,IF(C14="wt%",B14*10000000,IF(C14="ppb",B14,IF(C14="mg/kg",B14*1000,""))))</f>
        <v>0</v>
      </c>
      <c r="G14" s="9" t="n">
        <f aca="false">IF(C14="ppm",B14,IF(C14="wt%",B14*10000,IF(C14="ppb",B14/1000,IF(C14="mg/kg",B14,""))))</f>
        <v>0</v>
      </c>
    </row>
    <row r="15" customFormat="false" ht="19.5" hidden="false" customHeight="true" outlineLevel="0" collapsed="false">
      <c r="A15" s="6" t="s">
        <v>19</v>
      </c>
      <c r="B15" s="7" t="n">
        <v>0</v>
      </c>
      <c r="C15" s="8" t="s">
        <v>7</v>
      </c>
      <c r="D15" s="9" t="n">
        <f aca="false">IF(C15="ppm",B15,IF(C15="wt%",B15*10000,IF(C15="ppb",B15/1000,IF(C15="mg/kg",B15,""))))</f>
        <v>0</v>
      </c>
      <c r="E15" s="10" t="n">
        <f aca="false">IF(C15="ppm",B15/10000,IF(C15="wt%",B15,IF(C15="ppb",B15/10000000,IF(C15="mg/kg",B15/10000,""))))</f>
        <v>0</v>
      </c>
      <c r="F15" s="11" t="n">
        <f aca="false">IF(C15="ppm",B15*1000,IF(C15="wt%",B15*10000000,IF(C15="ppb",B15,IF(C15="mg/kg",B15*1000,""))))</f>
        <v>0</v>
      </c>
      <c r="G15" s="9" t="n">
        <f aca="false">IF(C15="ppm",B15,IF(C15="wt%",B15*10000,IF(C15="ppb",B15/1000,IF(C15="mg/kg",B15,""))))</f>
        <v>0</v>
      </c>
    </row>
    <row r="16" customFormat="false" ht="19.5" hidden="false" customHeight="true" outlineLevel="0" collapsed="false">
      <c r="A16" s="12" t="s">
        <v>20</v>
      </c>
      <c r="B16" s="7" t="n">
        <v>0</v>
      </c>
      <c r="C16" s="8" t="s">
        <v>7</v>
      </c>
      <c r="D16" s="9" t="n">
        <f aca="false">IF(C16="ppm",B16,IF(C16="wt%",B16*10000,IF(C16="ppb",B16/1000,IF(C16="mg/kg",B16,""))))</f>
        <v>0</v>
      </c>
      <c r="E16" s="10" t="n">
        <f aca="false">IF(C16="ppm",B16/10000,IF(C16="wt%",B16,IF(C16="ppb",B16/10000000,IF(C16="mg/kg",B16/10000,""))))</f>
        <v>0</v>
      </c>
      <c r="F16" s="11" t="n">
        <f aca="false">IF(C16="ppm",B16*1000,IF(C16="wt%",B16*10000000,IF(C16="ppb",B16,IF(C16="mg/kg",B16*1000,""))))</f>
        <v>0</v>
      </c>
      <c r="G16" s="9" t="n">
        <f aca="false">IF(C16="ppm",B16,IF(C16="wt%",B16*10000,IF(C16="ppb",B16/1000,IF(C16="mg/kg",B16,""))))</f>
        <v>0</v>
      </c>
    </row>
    <row r="20" customFormat="false" ht="19.5" hidden="false" customHeight="true" outlineLevel="0" collapsed="false">
      <c r="A20" s="3" t="s">
        <v>21</v>
      </c>
      <c r="B20" s="3"/>
      <c r="C20" s="3"/>
      <c r="D20" s="3"/>
      <c r="E20" s="3"/>
      <c r="F20" s="3"/>
      <c r="G20" s="3"/>
      <c r="H20" s="3"/>
      <c r="I20" s="3"/>
      <c r="J20" s="3"/>
    </row>
    <row r="21" customFormat="false" ht="18" hidden="false" customHeight="true" outlineLevel="0" collapsed="false">
      <c r="A21" s="13" t="s">
        <v>22</v>
      </c>
      <c r="B21" s="13" t="s">
        <v>23</v>
      </c>
      <c r="C21" s="13" t="s">
        <v>24</v>
      </c>
      <c r="D21" s="13" t="s">
        <v>25</v>
      </c>
      <c r="E21" s="13" t="s">
        <v>26</v>
      </c>
      <c r="F21" s="13" t="s">
        <v>27</v>
      </c>
      <c r="G21" s="13" t="s">
        <v>28</v>
      </c>
      <c r="H21" s="13" t="s">
        <v>29</v>
      </c>
    </row>
    <row r="22" customFormat="false" ht="15.75" hidden="false" customHeight="true" outlineLevel="0" collapsed="false">
      <c r="A22" s="14" t="s">
        <v>30</v>
      </c>
      <c r="B22" s="15" t="s">
        <v>31</v>
      </c>
      <c r="C22" s="15" t="n">
        <v>14</v>
      </c>
      <c r="D22" s="16" t="n">
        <v>28.085</v>
      </c>
      <c r="E22" s="15" t="s">
        <v>11</v>
      </c>
      <c r="F22" s="16" t="n">
        <v>60.083</v>
      </c>
      <c r="G22" s="17" t="n">
        <f aca="false">D22/F22</f>
        <v>0.467436712547642</v>
      </c>
      <c r="H22" s="14" t="s">
        <v>32</v>
      </c>
    </row>
    <row r="23" customFormat="false" ht="15.75" hidden="false" customHeight="true" outlineLevel="0" collapsed="false">
      <c r="A23" s="18" t="s">
        <v>33</v>
      </c>
      <c r="B23" s="19" t="s">
        <v>34</v>
      </c>
      <c r="C23" s="19" t="n">
        <v>22</v>
      </c>
      <c r="D23" s="20" t="n">
        <v>47.867</v>
      </c>
      <c r="E23" s="19" t="s">
        <v>12</v>
      </c>
      <c r="F23" s="20" t="n">
        <v>79.865</v>
      </c>
      <c r="G23" s="17" t="n">
        <f aca="false">D23/F23</f>
        <v>0.599348901270895</v>
      </c>
      <c r="H23" s="18" t="s">
        <v>35</v>
      </c>
    </row>
    <row r="24" customFormat="false" ht="15.75" hidden="false" customHeight="true" outlineLevel="0" collapsed="false">
      <c r="A24" s="14" t="s">
        <v>36</v>
      </c>
      <c r="B24" s="15" t="s">
        <v>37</v>
      </c>
      <c r="C24" s="15" t="n">
        <v>13</v>
      </c>
      <c r="D24" s="16" t="n">
        <v>26.982</v>
      </c>
      <c r="E24" s="15" t="s">
        <v>13</v>
      </c>
      <c r="F24" s="16" t="n">
        <v>101.961</v>
      </c>
      <c r="G24" s="17" t="n">
        <f aca="false">2*D24/F24</f>
        <v>0.529261188101333</v>
      </c>
      <c r="H24" s="14" t="s">
        <v>38</v>
      </c>
    </row>
    <row r="25" customFormat="false" ht="15.75" hidden="false" customHeight="true" outlineLevel="0" collapsed="false">
      <c r="A25" s="18" t="s">
        <v>39</v>
      </c>
      <c r="B25" s="19" t="s">
        <v>40</v>
      </c>
      <c r="C25" s="19" t="n">
        <v>26</v>
      </c>
      <c r="D25" s="20" t="n">
        <v>55.845</v>
      </c>
      <c r="E25" s="19" t="s">
        <v>41</v>
      </c>
      <c r="F25" s="20" t="n">
        <v>159.687</v>
      </c>
      <c r="G25" s="17" t="n">
        <f aca="false">2*D25/F25</f>
        <v>0.699430761427042</v>
      </c>
      <c r="H25" s="18" t="s">
        <v>38</v>
      </c>
    </row>
    <row r="26" customFormat="false" ht="15.75" hidden="false" customHeight="true" outlineLevel="0" collapsed="false">
      <c r="A26" s="14" t="s">
        <v>42</v>
      </c>
      <c r="B26" s="15" t="s">
        <v>43</v>
      </c>
      <c r="C26" s="15" t="n">
        <v>25</v>
      </c>
      <c r="D26" s="16" t="n">
        <v>54.938</v>
      </c>
      <c r="E26" s="15" t="s">
        <v>15</v>
      </c>
      <c r="F26" s="16" t="n">
        <v>70.937</v>
      </c>
      <c r="G26" s="17" t="n">
        <f aca="false">D26/F26</f>
        <v>0.774461846427112</v>
      </c>
      <c r="H26" s="14" t="s">
        <v>44</v>
      </c>
    </row>
    <row r="27" customFormat="false" ht="15.75" hidden="false" customHeight="true" outlineLevel="0" collapsed="false">
      <c r="A27" s="18" t="s">
        <v>45</v>
      </c>
      <c r="B27" s="19" t="s">
        <v>46</v>
      </c>
      <c r="C27" s="19" t="n">
        <v>12</v>
      </c>
      <c r="D27" s="20" t="n">
        <v>24.305</v>
      </c>
      <c r="E27" s="19" t="s">
        <v>16</v>
      </c>
      <c r="F27" s="20" t="n">
        <v>40.304</v>
      </c>
      <c r="G27" s="17" t="n">
        <f aca="false">D27/F27</f>
        <v>0.603041881699087</v>
      </c>
      <c r="H27" s="18" t="s">
        <v>38</v>
      </c>
    </row>
    <row r="28" customFormat="false" ht="15.75" hidden="false" customHeight="true" outlineLevel="0" collapsed="false">
      <c r="A28" s="14" t="s">
        <v>47</v>
      </c>
      <c r="B28" s="15" t="s">
        <v>48</v>
      </c>
      <c r="C28" s="15" t="n">
        <v>20</v>
      </c>
      <c r="D28" s="16" t="n">
        <v>40.078</v>
      </c>
      <c r="E28" s="15" t="s">
        <v>17</v>
      </c>
      <c r="F28" s="16" t="n">
        <v>56.077</v>
      </c>
      <c r="G28" s="17" t="n">
        <f aca="false">D28/F28</f>
        <v>0.714695864614726</v>
      </c>
      <c r="H28" s="14" t="s">
        <v>38</v>
      </c>
    </row>
    <row r="29" customFormat="false" ht="15.75" hidden="false" customHeight="true" outlineLevel="0" collapsed="false">
      <c r="A29" s="18" t="s">
        <v>49</v>
      </c>
      <c r="B29" s="19" t="s">
        <v>50</v>
      </c>
      <c r="C29" s="19" t="n">
        <v>11</v>
      </c>
      <c r="D29" s="20" t="n">
        <v>22.99</v>
      </c>
      <c r="E29" s="19" t="s">
        <v>18</v>
      </c>
      <c r="F29" s="20" t="n">
        <v>61.979</v>
      </c>
      <c r="G29" s="17" t="n">
        <f aca="false">2*D29/F29</f>
        <v>0.741864179802836</v>
      </c>
      <c r="H29" s="18" t="s">
        <v>38</v>
      </c>
    </row>
    <row r="30" customFormat="false" ht="15.75" hidden="false" customHeight="true" outlineLevel="0" collapsed="false">
      <c r="A30" s="14" t="s">
        <v>51</v>
      </c>
      <c r="B30" s="15" t="s">
        <v>52</v>
      </c>
      <c r="C30" s="15" t="n">
        <v>9</v>
      </c>
      <c r="D30" s="16" t="n">
        <v>39.098</v>
      </c>
      <c r="E30" s="15" t="s">
        <v>19</v>
      </c>
      <c r="F30" s="16" t="n">
        <v>94.195</v>
      </c>
      <c r="G30" s="17" t="n">
        <f aca="false">2*D30/F30</f>
        <v>0.830150220287701</v>
      </c>
      <c r="H30" s="14" t="s">
        <v>38</v>
      </c>
    </row>
    <row r="31" customFormat="false" ht="15.75" hidden="false" customHeight="true" outlineLevel="0" collapsed="false">
      <c r="A31" s="18" t="s">
        <v>53</v>
      </c>
      <c r="B31" s="19" t="s">
        <v>54</v>
      </c>
      <c r="C31" s="19" t="n">
        <v>15</v>
      </c>
      <c r="D31" s="20" t="n">
        <v>30.974</v>
      </c>
      <c r="E31" s="19" t="s">
        <v>20</v>
      </c>
      <c r="F31" s="20" t="n">
        <v>141.944</v>
      </c>
      <c r="G31" s="17" t="n">
        <f aca="false">2*D31/F31</f>
        <v>0.43642563264386</v>
      </c>
      <c r="H31" s="18" t="s">
        <v>44</v>
      </c>
    </row>
    <row r="32" customFormat="false" ht="15.75" hidden="false" customHeight="true" outlineLevel="0" collapsed="false">
      <c r="A32" s="14" t="s">
        <v>55</v>
      </c>
      <c r="B32" s="15" t="s">
        <v>56</v>
      </c>
      <c r="C32" s="15" t="n">
        <v>56</v>
      </c>
      <c r="D32" s="16" t="n">
        <v>137.327</v>
      </c>
      <c r="E32" s="15" t="s">
        <v>57</v>
      </c>
      <c r="F32" s="16" t="n">
        <v>153.326</v>
      </c>
      <c r="G32" s="17" t="n">
        <f aca="false">D32/F32</f>
        <v>0.895653705177204</v>
      </c>
      <c r="H32" s="14" t="s">
        <v>58</v>
      </c>
    </row>
    <row r="33" customFormat="false" ht="15.75" hidden="false" customHeight="true" outlineLevel="0" collapsed="false">
      <c r="A33" s="18" t="s">
        <v>59</v>
      </c>
      <c r="B33" s="19" t="s">
        <v>60</v>
      </c>
      <c r="C33" s="19" t="n">
        <v>37</v>
      </c>
      <c r="D33" s="20" t="n">
        <v>85.468</v>
      </c>
      <c r="E33" s="19" t="s">
        <v>61</v>
      </c>
      <c r="F33" s="20" t="n">
        <v>186.935</v>
      </c>
      <c r="G33" s="17" t="n">
        <f aca="false">2*D33/F33</f>
        <v>0.914414101158157</v>
      </c>
      <c r="H33" s="18" t="s">
        <v>62</v>
      </c>
    </row>
    <row r="34" customFormat="false" ht="15.75" hidden="false" customHeight="true" outlineLevel="0" collapsed="false">
      <c r="A34" s="14" t="s">
        <v>63</v>
      </c>
      <c r="B34" s="15" t="s">
        <v>64</v>
      </c>
      <c r="C34" s="15" t="n">
        <v>38</v>
      </c>
      <c r="D34" s="16" t="n">
        <v>87.62</v>
      </c>
      <c r="E34" s="15" t="s">
        <v>65</v>
      </c>
      <c r="F34" s="16" t="n">
        <v>103.619</v>
      </c>
      <c r="G34" s="17" t="n">
        <f aca="false">D34/F34</f>
        <v>0.845597815072525</v>
      </c>
      <c r="H34" s="14" t="s">
        <v>62</v>
      </c>
    </row>
    <row r="35" customFormat="false" ht="15.75" hidden="false" customHeight="true" outlineLevel="0" collapsed="false">
      <c r="A35" s="18" t="s">
        <v>66</v>
      </c>
      <c r="B35" s="19" t="s">
        <v>67</v>
      </c>
      <c r="C35" s="19" t="n">
        <v>39</v>
      </c>
      <c r="D35" s="20" t="n">
        <v>88.906</v>
      </c>
      <c r="E35" s="19" t="s">
        <v>68</v>
      </c>
      <c r="F35" s="20" t="n">
        <v>225.809</v>
      </c>
      <c r="G35" s="17" t="n">
        <f aca="false">2*D35/F35</f>
        <v>0.787444255986254</v>
      </c>
      <c r="H35" s="18" t="s">
        <v>69</v>
      </c>
    </row>
    <row r="36" customFormat="false" ht="15.75" hidden="false" customHeight="true" outlineLevel="0" collapsed="false">
      <c r="A36" s="14" t="s">
        <v>70</v>
      </c>
      <c r="B36" s="15" t="s">
        <v>71</v>
      </c>
      <c r="C36" s="15" t="n">
        <v>40</v>
      </c>
      <c r="D36" s="16" t="n">
        <v>91.224</v>
      </c>
      <c r="E36" s="15" t="s">
        <v>72</v>
      </c>
      <c r="F36" s="16" t="n">
        <v>123.222</v>
      </c>
      <c r="G36" s="17" t="n">
        <f aca="false">D36/F36</f>
        <v>0.740322345035789</v>
      </c>
      <c r="H36" s="14" t="s">
        <v>69</v>
      </c>
    </row>
    <row r="37" customFormat="false" ht="15.75" hidden="false" customHeight="true" outlineLevel="0" collapsed="false">
      <c r="A37" s="18" t="s">
        <v>73</v>
      </c>
      <c r="B37" s="19" t="s">
        <v>74</v>
      </c>
      <c r="C37" s="19" t="n">
        <v>41</v>
      </c>
      <c r="D37" s="20" t="n">
        <v>92.906</v>
      </c>
      <c r="E37" s="19" t="s">
        <v>75</v>
      </c>
      <c r="F37" s="20" t="n">
        <v>265.809</v>
      </c>
      <c r="G37" s="17" t="n">
        <f aca="false">2*D37/F37</f>
        <v>0.699043298007216</v>
      </c>
      <c r="H37" s="18" t="s">
        <v>69</v>
      </c>
    </row>
    <row r="38" customFormat="false" ht="15.75" hidden="false" customHeight="true" outlineLevel="0" collapsed="false">
      <c r="A38" s="14" t="s">
        <v>76</v>
      </c>
      <c r="B38" s="15" t="s">
        <v>77</v>
      </c>
      <c r="C38" s="15" t="n">
        <v>90</v>
      </c>
      <c r="D38" s="16" t="n">
        <v>232.038</v>
      </c>
      <c r="E38" s="15" t="s">
        <v>78</v>
      </c>
      <c r="F38" s="16" t="n">
        <v>264.035</v>
      </c>
      <c r="G38" s="17" t="n">
        <f aca="false">D38/F38</f>
        <v>0.878815308576515</v>
      </c>
      <c r="H38" s="14" t="s">
        <v>79</v>
      </c>
    </row>
    <row r="39" customFormat="false" ht="15.75" hidden="false" customHeight="true" outlineLevel="0" collapsed="false">
      <c r="A39" s="18" t="s">
        <v>80</v>
      </c>
      <c r="B39" s="19" t="s">
        <v>81</v>
      </c>
      <c r="C39" s="19" t="n">
        <v>92</v>
      </c>
      <c r="D39" s="20" t="n">
        <v>238.029</v>
      </c>
      <c r="E39" s="19" t="s">
        <v>82</v>
      </c>
      <c r="F39" s="20" t="n">
        <v>270.027</v>
      </c>
      <c r="G39" s="17" t="n">
        <f aca="false">D39/F39</f>
        <v>0.881500738815008</v>
      </c>
      <c r="H39" s="18" t="s">
        <v>79</v>
      </c>
    </row>
    <row r="40" customFormat="false" ht="15.75" hidden="false" customHeight="true" outlineLevel="0" collapsed="false">
      <c r="A40" s="14" t="s">
        <v>83</v>
      </c>
      <c r="B40" s="15" t="s">
        <v>84</v>
      </c>
      <c r="C40" s="15" t="n">
        <v>57</v>
      </c>
      <c r="D40" s="16" t="n">
        <v>138.905</v>
      </c>
      <c r="E40" s="15" t="s">
        <v>85</v>
      </c>
      <c r="F40" s="16" t="n">
        <v>325.807</v>
      </c>
      <c r="G40" s="17" t="n">
        <f aca="false">2*D40/F40</f>
        <v>0.852682723207298</v>
      </c>
      <c r="H40" s="14" t="s">
        <v>86</v>
      </c>
    </row>
    <row r="41" customFormat="false" ht="15.75" hidden="false" customHeight="true" outlineLevel="0" collapsed="false">
      <c r="A41" s="18" t="s">
        <v>87</v>
      </c>
      <c r="B41" s="19" t="s">
        <v>88</v>
      </c>
      <c r="C41" s="19" t="n">
        <v>58</v>
      </c>
      <c r="D41" s="20" t="n">
        <v>140.116</v>
      </c>
      <c r="E41" s="19" t="s">
        <v>89</v>
      </c>
      <c r="F41" s="20" t="n">
        <v>328.229</v>
      </c>
      <c r="G41" s="17" t="n">
        <f aca="false">2*D41/F41</f>
        <v>0.853769776588906</v>
      </c>
      <c r="H41" s="18" t="s">
        <v>86</v>
      </c>
    </row>
    <row r="42" customFormat="false" ht="15.75" hidden="false" customHeight="true" outlineLevel="0" collapsed="false">
      <c r="A42" s="14" t="s">
        <v>90</v>
      </c>
      <c r="B42" s="15" t="s">
        <v>91</v>
      </c>
      <c r="C42" s="15" t="n">
        <v>59</v>
      </c>
      <c r="D42" s="16" t="n">
        <v>140.908</v>
      </c>
      <c r="E42" s="15" t="s">
        <v>92</v>
      </c>
      <c r="F42" s="16" t="n">
        <v>329.813</v>
      </c>
      <c r="G42" s="17" t="n">
        <f aca="false">2*D42/F42</f>
        <v>0.854472079633004</v>
      </c>
      <c r="H42" s="14" t="s">
        <v>86</v>
      </c>
    </row>
    <row r="43" customFormat="false" ht="15.75" hidden="false" customHeight="true" outlineLevel="0" collapsed="false">
      <c r="A43" s="18" t="s">
        <v>93</v>
      </c>
      <c r="B43" s="19" t="s">
        <v>94</v>
      </c>
      <c r="C43" s="19" t="n">
        <v>60</v>
      </c>
      <c r="D43" s="20" t="n">
        <v>144.242</v>
      </c>
      <c r="E43" s="19" t="s">
        <v>95</v>
      </c>
      <c r="F43" s="20" t="n">
        <v>336.481</v>
      </c>
      <c r="G43" s="17" t="n">
        <f aca="false">2*D43/F43</f>
        <v>0.857355987410879</v>
      </c>
      <c r="H43" s="18" t="s">
        <v>86</v>
      </c>
    </row>
    <row r="44" customFormat="false" ht="15.75" hidden="false" customHeight="true" outlineLevel="0" collapsed="false">
      <c r="A44" s="14" t="s">
        <v>96</v>
      </c>
      <c r="B44" s="15" t="s">
        <v>97</v>
      </c>
      <c r="C44" s="15" t="n">
        <v>62</v>
      </c>
      <c r="D44" s="16" t="n">
        <v>150.36</v>
      </c>
      <c r="E44" s="15" t="s">
        <v>98</v>
      </c>
      <c r="F44" s="16" t="n">
        <v>348.717</v>
      </c>
      <c r="G44" s="17" t="n">
        <f aca="false">2*D44/F44</f>
        <v>0.862361169659065</v>
      </c>
      <c r="H44" s="14" t="s">
        <v>99</v>
      </c>
    </row>
    <row r="45" customFormat="false" ht="15.75" hidden="false" customHeight="true" outlineLevel="0" collapsed="false">
      <c r="A45" s="18" t="s">
        <v>100</v>
      </c>
      <c r="B45" s="19" t="s">
        <v>101</v>
      </c>
      <c r="C45" s="19" t="n">
        <v>63</v>
      </c>
      <c r="D45" s="20" t="n">
        <v>151.964</v>
      </c>
      <c r="E45" s="19" t="s">
        <v>102</v>
      </c>
      <c r="F45" s="20" t="n">
        <v>351.925</v>
      </c>
      <c r="G45" s="17" t="n">
        <f aca="false">2*D45/F45</f>
        <v>0.863615827235917</v>
      </c>
      <c r="H45" s="18" t="s">
        <v>103</v>
      </c>
    </row>
    <row r="46" customFormat="false" ht="15.75" hidden="false" customHeight="true" outlineLevel="0" collapsed="false">
      <c r="A46" s="14" t="s">
        <v>104</v>
      </c>
      <c r="B46" s="15" t="s">
        <v>105</v>
      </c>
      <c r="C46" s="15" t="n">
        <v>64</v>
      </c>
      <c r="D46" s="16" t="n">
        <v>157.25</v>
      </c>
      <c r="E46" s="15" t="s">
        <v>106</v>
      </c>
      <c r="F46" s="16" t="n">
        <v>362.497</v>
      </c>
      <c r="G46" s="17" t="n">
        <f aca="false">2*D46/F46</f>
        <v>0.867593386979754</v>
      </c>
      <c r="H46" s="14" t="s">
        <v>99</v>
      </c>
    </row>
    <row r="47" customFormat="false" ht="15.75" hidden="false" customHeight="true" outlineLevel="0" collapsed="false">
      <c r="A47" s="18" t="s">
        <v>107</v>
      </c>
      <c r="B47" s="19" t="s">
        <v>108</v>
      </c>
      <c r="C47" s="19" t="n">
        <v>65</v>
      </c>
      <c r="D47" s="20" t="n">
        <v>158.925</v>
      </c>
      <c r="E47" s="19" t="s">
        <v>109</v>
      </c>
      <c r="F47" s="20" t="n">
        <v>365.847</v>
      </c>
      <c r="G47" s="17" t="n">
        <f aca="false">2*D47/F47</f>
        <v>0.868805812265783</v>
      </c>
      <c r="H47" s="18" t="s">
        <v>110</v>
      </c>
    </row>
    <row r="48" customFormat="false" ht="15.75" hidden="false" customHeight="true" outlineLevel="0" collapsed="false">
      <c r="A48" s="14" t="s">
        <v>111</v>
      </c>
      <c r="B48" s="15" t="s">
        <v>112</v>
      </c>
      <c r="C48" s="15" t="n">
        <v>66</v>
      </c>
      <c r="D48" s="16" t="n">
        <v>162.5</v>
      </c>
      <c r="E48" s="15" t="s">
        <v>113</v>
      </c>
      <c r="F48" s="16" t="n">
        <v>372.997</v>
      </c>
      <c r="G48" s="17" t="n">
        <f aca="false">2*D48/F48</f>
        <v>0.871320680863385</v>
      </c>
      <c r="H48" s="14" t="s">
        <v>110</v>
      </c>
    </row>
    <row r="49" customFormat="false" ht="15.75" hidden="false" customHeight="true" outlineLevel="0" collapsed="false">
      <c r="A49" s="18" t="s">
        <v>114</v>
      </c>
      <c r="B49" s="19" t="s">
        <v>115</v>
      </c>
      <c r="C49" s="19" t="n">
        <v>67</v>
      </c>
      <c r="D49" s="20" t="n">
        <v>164.93</v>
      </c>
      <c r="E49" s="19" t="s">
        <v>116</v>
      </c>
      <c r="F49" s="20" t="n">
        <v>377.857</v>
      </c>
      <c r="G49" s="17" t="n">
        <f aca="false">2*D49/F49</f>
        <v>0.872975755378357</v>
      </c>
      <c r="H49" s="18" t="s">
        <v>110</v>
      </c>
    </row>
    <row r="50" customFormat="false" ht="15.75" hidden="false" customHeight="true" outlineLevel="0" collapsed="false">
      <c r="A50" s="14" t="s">
        <v>117</v>
      </c>
      <c r="B50" s="15" t="s">
        <v>118</v>
      </c>
      <c r="C50" s="15" t="n">
        <v>68</v>
      </c>
      <c r="D50" s="16" t="n">
        <v>167.259</v>
      </c>
      <c r="E50" s="15" t="s">
        <v>119</v>
      </c>
      <c r="F50" s="16" t="n">
        <v>382.515</v>
      </c>
      <c r="G50" s="17" t="n">
        <f aca="false">2*D50/F50</f>
        <v>0.874522567742441</v>
      </c>
      <c r="H50" s="14" t="s">
        <v>110</v>
      </c>
    </row>
    <row r="51" customFormat="false" ht="15.75" hidden="false" customHeight="true" outlineLevel="0" collapsed="false">
      <c r="A51" s="18" t="s">
        <v>120</v>
      </c>
      <c r="B51" s="19" t="s">
        <v>121</v>
      </c>
      <c r="C51" s="19" t="n">
        <v>70</v>
      </c>
      <c r="D51" s="20" t="n">
        <v>173.045</v>
      </c>
      <c r="E51" s="19" t="s">
        <v>122</v>
      </c>
      <c r="F51" s="20" t="n">
        <v>394.087</v>
      </c>
      <c r="G51" s="17" t="n">
        <f aca="false">2*D51/F51</f>
        <v>0.878207096402571</v>
      </c>
      <c r="H51" s="18" t="s">
        <v>110</v>
      </c>
    </row>
    <row r="52" customFormat="false" ht="15.75" hidden="false" customHeight="true" outlineLevel="0" collapsed="false">
      <c r="A52" s="14" t="s">
        <v>123</v>
      </c>
      <c r="B52" s="15" t="s">
        <v>124</v>
      </c>
      <c r="C52" s="15" t="n">
        <v>71</v>
      </c>
      <c r="D52" s="16" t="n">
        <v>174.967</v>
      </c>
      <c r="E52" s="15" t="s">
        <v>125</v>
      </c>
      <c r="F52" s="16" t="n">
        <v>397.931</v>
      </c>
      <c r="G52" s="17" t="n">
        <f aca="false">2*D52/F52</f>
        <v>0.879383611731682</v>
      </c>
      <c r="H52" s="14" t="s">
        <v>110</v>
      </c>
    </row>
    <row r="55" customFormat="false" ht="19.5" hidden="false" customHeight="true" outlineLevel="0" collapsed="false">
      <c r="A55" s="3" t="s">
        <v>126</v>
      </c>
      <c r="B55" s="3"/>
      <c r="C55" s="3"/>
      <c r="D55" s="3"/>
      <c r="E55" s="3"/>
      <c r="F55" s="3"/>
      <c r="G55" s="3"/>
      <c r="H55" s="3"/>
      <c r="I55" s="3"/>
      <c r="J55" s="3"/>
    </row>
    <row r="56" customFormat="false" ht="15" hidden="false" customHeight="false" outlineLevel="0" collapsed="false">
      <c r="A56" s="4" t="s">
        <v>127</v>
      </c>
      <c r="B56" s="4"/>
      <c r="C56" s="4"/>
      <c r="D56" s="4"/>
      <c r="E56" s="4"/>
      <c r="F56" s="4"/>
      <c r="G56" s="4"/>
      <c r="H56" s="4"/>
      <c r="I56" s="4"/>
      <c r="J56" s="4"/>
    </row>
    <row r="57" customFormat="false" ht="15" hidden="false" customHeight="false" outlineLevel="0" collapsed="false">
      <c r="A57" s="5" t="s">
        <v>22</v>
      </c>
      <c r="B57" s="5" t="s">
        <v>25</v>
      </c>
      <c r="C57" s="5" t="s">
        <v>128</v>
      </c>
      <c r="D57" s="5" t="s">
        <v>129</v>
      </c>
      <c r="E57" s="5" t="s">
        <v>130</v>
      </c>
      <c r="F57" s="5" t="s">
        <v>131</v>
      </c>
    </row>
    <row r="58" customFormat="false" ht="19.5" hidden="false" customHeight="true" outlineLevel="0" collapsed="false">
      <c r="A58" s="21" t="s">
        <v>31</v>
      </c>
      <c r="B58" s="22" t="n">
        <v>28.085</v>
      </c>
      <c r="C58" s="23" t="n">
        <v>0</v>
      </c>
      <c r="D58" s="24" t="n">
        <f aca="false">(C58/1000000)/B58</f>
        <v>0</v>
      </c>
      <c r="E58" s="24" t="n">
        <f aca="false">(C58/1000000)/B58*1000</f>
        <v>0</v>
      </c>
      <c r="F58" s="9" t="n">
        <f aca="false">(C58/1000000)/B58*1000000</f>
        <v>0</v>
      </c>
    </row>
    <row r="59" customFormat="false" ht="19.5" hidden="false" customHeight="true" outlineLevel="0" collapsed="false">
      <c r="A59" s="25" t="s">
        <v>37</v>
      </c>
      <c r="B59" s="26" t="n">
        <v>26.982</v>
      </c>
      <c r="C59" s="23" t="n">
        <v>0</v>
      </c>
      <c r="D59" s="24" t="n">
        <f aca="false">(C59/1000000)/B59</f>
        <v>0</v>
      </c>
      <c r="E59" s="24" t="n">
        <f aca="false">(C59/1000000)/B59*1000</f>
        <v>0</v>
      </c>
      <c r="F59" s="9" t="n">
        <f aca="false">(C59/1000000)/B59*1000000</f>
        <v>0</v>
      </c>
    </row>
    <row r="60" customFormat="false" ht="19.5" hidden="false" customHeight="true" outlineLevel="0" collapsed="false">
      <c r="A60" s="21" t="s">
        <v>40</v>
      </c>
      <c r="B60" s="22" t="n">
        <v>55.845</v>
      </c>
      <c r="C60" s="23" t="n">
        <v>0</v>
      </c>
      <c r="D60" s="24" t="n">
        <f aca="false">(C60/1000000)/B60</f>
        <v>0</v>
      </c>
      <c r="E60" s="24" t="n">
        <f aca="false">(C60/1000000)/B60*1000</f>
        <v>0</v>
      </c>
      <c r="F60" s="9" t="n">
        <f aca="false">(C60/1000000)/B60*1000000</f>
        <v>0</v>
      </c>
    </row>
    <row r="61" customFormat="false" ht="19.5" hidden="false" customHeight="true" outlineLevel="0" collapsed="false">
      <c r="A61" s="25" t="s">
        <v>48</v>
      </c>
      <c r="B61" s="26" t="n">
        <v>40.078</v>
      </c>
      <c r="C61" s="23" t="n">
        <v>0</v>
      </c>
      <c r="D61" s="24" t="n">
        <f aca="false">(C61/1000000)/B61</f>
        <v>0</v>
      </c>
      <c r="E61" s="24" t="n">
        <f aca="false">(C61/1000000)/B61*1000</f>
        <v>0</v>
      </c>
      <c r="F61" s="9" t="n">
        <f aca="false">(C61/1000000)/B61*1000000</f>
        <v>0</v>
      </c>
    </row>
    <row r="62" customFormat="false" ht="19.5" hidden="false" customHeight="true" outlineLevel="0" collapsed="false">
      <c r="A62" s="21" t="s">
        <v>46</v>
      </c>
      <c r="B62" s="22" t="n">
        <v>24.305</v>
      </c>
      <c r="C62" s="23" t="n">
        <v>0</v>
      </c>
      <c r="D62" s="24" t="n">
        <f aca="false">(C62/1000000)/B62</f>
        <v>0</v>
      </c>
      <c r="E62" s="24" t="n">
        <f aca="false">(C62/1000000)/B62*1000</f>
        <v>0</v>
      </c>
      <c r="F62" s="9" t="n">
        <f aca="false">(C62/1000000)/B62*1000000</f>
        <v>0</v>
      </c>
    </row>
    <row r="63" customFormat="false" ht="19.5" hidden="false" customHeight="true" outlineLevel="0" collapsed="false">
      <c r="A63" s="25" t="s">
        <v>50</v>
      </c>
      <c r="B63" s="26" t="n">
        <v>22.99</v>
      </c>
      <c r="C63" s="23" t="n">
        <v>0</v>
      </c>
      <c r="D63" s="24" t="n">
        <f aca="false">(C63/1000000)/B63</f>
        <v>0</v>
      </c>
      <c r="E63" s="24" t="n">
        <f aca="false">(C63/1000000)/B63*1000</f>
        <v>0</v>
      </c>
      <c r="F63" s="9" t="n">
        <f aca="false">(C63/1000000)/B63*1000000</f>
        <v>0</v>
      </c>
    </row>
    <row r="64" customFormat="false" ht="19.5" hidden="false" customHeight="true" outlineLevel="0" collapsed="false">
      <c r="A64" s="21" t="s">
        <v>52</v>
      </c>
      <c r="B64" s="22" t="n">
        <v>39.098</v>
      </c>
      <c r="C64" s="23" t="n">
        <v>0</v>
      </c>
      <c r="D64" s="24" t="n">
        <f aca="false">(C64/1000000)/B64</f>
        <v>0</v>
      </c>
      <c r="E64" s="24" t="n">
        <f aca="false">(C64/1000000)/B64*1000</f>
        <v>0</v>
      </c>
      <c r="F64" s="9" t="n">
        <f aca="false">(C64/1000000)/B64*1000000</f>
        <v>0</v>
      </c>
    </row>
    <row r="65" customFormat="false" ht="19.5" hidden="false" customHeight="true" outlineLevel="0" collapsed="false">
      <c r="A65" s="25" t="s">
        <v>34</v>
      </c>
      <c r="B65" s="26" t="n">
        <v>47.867</v>
      </c>
      <c r="C65" s="23" t="n">
        <v>0</v>
      </c>
      <c r="D65" s="24" t="n">
        <f aca="false">(C65/1000000)/B65</f>
        <v>0</v>
      </c>
      <c r="E65" s="24" t="n">
        <f aca="false">(C65/1000000)/B65*1000</f>
        <v>0</v>
      </c>
      <c r="F65" s="9" t="n">
        <f aca="false">(C65/1000000)/B65*1000000</f>
        <v>0</v>
      </c>
    </row>
    <row r="66" customFormat="false" ht="19.5" hidden="false" customHeight="true" outlineLevel="0" collapsed="false">
      <c r="A66" s="21" t="s">
        <v>54</v>
      </c>
      <c r="B66" s="22" t="n">
        <v>30.974</v>
      </c>
      <c r="C66" s="23" t="n">
        <v>0</v>
      </c>
      <c r="D66" s="24" t="n">
        <f aca="false">(C66/1000000)/B66</f>
        <v>0</v>
      </c>
      <c r="E66" s="24" t="n">
        <f aca="false">(C66/1000000)/B66*1000</f>
        <v>0</v>
      </c>
      <c r="F66" s="9" t="n">
        <f aca="false">(C66/1000000)/B66*1000000</f>
        <v>0</v>
      </c>
    </row>
    <row r="67" customFormat="false" ht="19.5" hidden="false" customHeight="true" outlineLevel="0" collapsed="false">
      <c r="A67" s="25" t="s">
        <v>43</v>
      </c>
      <c r="B67" s="26" t="n">
        <v>54.938</v>
      </c>
      <c r="C67" s="23" t="n">
        <v>0</v>
      </c>
      <c r="D67" s="24" t="n">
        <f aca="false">(C67/1000000)/B67</f>
        <v>0</v>
      </c>
      <c r="E67" s="24" t="n">
        <f aca="false">(C67/1000000)/B67*1000</f>
        <v>0</v>
      </c>
      <c r="F67" s="9" t="n">
        <f aca="false">(C67/1000000)/B67*1000000</f>
        <v>0</v>
      </c>
    </row>
    <row r="69" customFormat="false" ht="15" hidden="false" customHeight="false" outlineLevel="0" collapsed="false">
      <c r="A69" s="27" t="s">
        <v>132</v>
      </c>
      <c r="B69" s="27"/>
      <c r="C69" s="27"/>
      <c r="D69" s="27"/>
      <c r="E69" s="27"/>
      <c r="F69" s="27"/>
      <c r="G69" s="27"/>
      <c r="H69" s="27"/>
      <c r="I69" s="27"/>
      <c r="J69" s="27"/>
    </row>
  </sheetData>
  <mergeCells count="8">
    <mergeCell ref="A1:J1"/>
    <mergeCell ref="A2:J2"/>
    <mergeCell ref="A4:J4"/>
    <mergeCell ref="A5:J5"/>
    <mergeCell ref="A20:J20"/>
    <mergeCell ref="A55:J55"/>
    <mergeCell ref="A56:J56"/>
    <mergeCell ref="A69:J69"/>
  </mergeCells>
  <dataValidations count="10">
    <dataValidation allowBlank="false" errorStyle="stop" operator="between" showDropDown="false" showErrorMessage="false" showInputMessage="false" sqref="C7" type="list">
      <formula1>"ppm,wt%,ppb,mg/kg"</formula1>
      <formula2>0</formula2>
    </dataValidation>
    <dataValidation allowBlank="false" errorStyle="stop" operator="between" showDropDown="false" showErrorMessage="false" showInputMessage="false" sqref="C8" type="list">
      <formula1>"ppm,wt%,ppb,mg/kg"</formula1>
      <formula2>0</formula2>
    </dataValidation>
    <dataValidation allowBlank="false" errorStyle="stop" operator="between" showDropDown="false" showErrorMessage="false" showInputMessage="false" sqref="C9" type="list">
      <formula1>"ppm,wt%,ppb,mg/kg"</formula1>
      <formula2>0</formula2>
    </dataValidation>
    <dataValidation allowBlank="false" errorStyle="stop" operator="between" showDropDown="false" showErrorMessage="false" showInputMessage="false" sqref="C10" type="list">
      <formula1>"ppm,wt%,ppb,mg/kg"</formula1>
      <formula2>0</formula2>
    </dataValidation>
    <dataValidation allowBlank="false" errorStyle="stop" operator="between" showDropDown="false" showErrorMessage="false" showInputMessage="false" sqref="C11" type="list">
      <formula1>"ppm,wt%,ppb,mg/kg"</formula1>
      <formula2>0</formula2>
    </dataValidation>
    <dataValidation allowBlank="false" errorStyle="stop" operator="between" showDropDown="false" showErrorMessage="false" showInputMessage="false" sqref="C12" type="list">
      <formula1>"ppm,wt%,ppb,mg/kg"</formula1>
      <formula2>0</formula2>
    </dataValidation>
    <dataValidation allowBlank="false" errorStyle="stop" operator="between" showDropDown="false" showErrorMessage="false" showInputMessage="false" sqref="C13" type="list">
      <formula1>"ppm,wt%,ppb,mg/kg"</formula1>
      <formula2>0</formula2>
    </dataValidation>
    <dataValidation allowBlank="false" errorStyle="stop" operator="between" showDropDown="false" showErrorMessage="false" showInputMessage="false" sqref="C14" type="list">
      <formula1>"ppm,wt%,ppb,mg/kg"</formula1>
      <formula2>0</formula2>
    </dataValidation>
    <dataValidation allowBlank="false" errorStyle="stop" operator="between" showDropDown="false" showErrorMessage="false" showInputMessage="false" sqref="C15" type="list">
      <formula1>"ppm,wt%,ppb,mg/kg"</formula1>
      <formula2>0</formula2>
    </dataValidation>
    <dataValidation allowBlank="false" errorStyle="stop" operator="between" showDropDown="false" showErrorMessage="false" showInputMessage="false" sqref="C16" type="list">
      <formula1>"ppm,wt%,ppb,mg/kg"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2026-06-13T16:49:06Z</dcterms:created>
  <dc:creator>openpyxl</dc:creator>
  <dc:description/>
  <dc:language>en-US</dc:language>
  <cp:lastModifiedBy/>
  <dcterms:modified xsi:type="dcterms:W3CDTF">2026-06-13T16:49:06Z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